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updateLinks="never" codeName="DieseArbeitsmappe" defaultThemeVersion="124226"/>
  <mc:AlternateContent xmlns:mc="http://schemas.openxmlformats.org/markup-compatibility/2006">
    <mc:Choice Requires="x15">
      <x15ac:absPath xmlns:x15ac="http://schemas.microsoft.com/office/spreadsheetml/2010/11/ac" url="H:\D06\1_Duengerecht\1_Duengeverordnung\Betriebsobergrenze\2026\"/>
    </mc:Choice>
  </mc:AlternateContent>
  <xr:revisionPtr revIDLastSave="0" documentId="8_{4CFEA5C9-74A9-4771-947A-90E297B166DF}" xr6:coauthVersionLast="47" xr6:coauthVersionMax="47" xr10:uidLastSave="{00000000-0000-0000-0000-000000000000}"/>
  <workbookProtection workbookAlgorithmName="SHA-512" workbookHashValue="hm1ypMJWKGrTusvwhQTYVtSy1VO1aA3IlsM1Yq7NPxmZS0lZUY2grdSDZhPDB6fZOS/UVK6G6h2RZaDDMsYkIQ==" workbookSaltValue="QkH1IBjIIXfNaK57Uj2FRg==" workbookSpinCount="100000" lockStructure="1"/>
  <bookViews>
    <workbookView xWindow="570" yWindow="-120" windowWidth="24750" windowHeight="15270" tabRatio="873" xr2:uid="{00000000-000D-0000-FFFF-FFFF00000000}"/>
  </bookViews>
  <sheets>
    <sheet name="170 N-Rechner" sheetId="2" r:id="rId1"/>
    <sheet name="Tierliste" sheetId="83" r:id="rId2"/>
  </sheets>
  <externalReferences>
    <externalReference r:id="rId3"/>
  </externalReferences>
  <definedNames>
    <definedName name="_xlnm._FilterDatabase" localSheetId="1" hidden="1">Tierliste!$A$3:$I$541</definedName>
    <definedName name="Anzahl_Forbildungsnachweise_beanstandet">#REF!</definedName>
    <definedName name="Anzahl_Fortbildungsnachweise_korrekt">#REF!</definedName>
    <definedName name="Anzahl_Sachkundenachweis_beanstandet">#REF!</definedName>
    <definedName name="Anzahl_Sachkundenachweise_korrekt">#REF!</definedName>
    <definedName name="Aufzeichnungen_beanstandet">#REF!</definedName>
    <definedName name="Aufzeichnungen_kontrolliert">#REF!</definedName>
    <definedName name="Betriebsart">#REF!</definedName>
    <definedName name="_xlnm.Print_Area" localSheetId="0">'170 N-Rechner'!$A$1:$G$50</definedName>
    <definedName name="_xlnm.Print_Area" localSheetId="1">Tierliste!$D$1:$AI$547</definedName>
    <definedName name="_xlnm.Print_Titles" localSheetId="1">Tierliste!$1:$3</definedName>
    <definedName name="Entsorgungspflicht">#REF!</definedName>
    <definedName name="Fehlerart" localSheetId="1">#REF!</definedName>
    <definedName name="Fehlerart">#REF!</definedName>
    <definedName name="Fortbildung_beanstandet">#REF!</definedName>
    <definedName name="Fortbildung_geprüft">#REF!</definedName>
    <definedName name="Fragebogen_Kopie_da_gelassen">#REF!</definedName>
    <definedName name="Fragebogen_vorhanden">#REF!</definedName>
    <definedName name="Landkreise">[1]Niederschläge!$B$6:$B$53</definedName>
    <definedName name="m_VOKDATEN" localSheetId="1">#REF!</definedName>
    <definedName name="m_VOKDATEN">#REF!</definedName>
    <definedName name="name" localSheetId="1">#REF!</definedName>
    <definedName name="name">#REF!</definedName>
    <definedName name="NAWARO" localSheetId="1">#REF!</definedName>
    <definedName name="NAWARO">#REF!</definedName>
    <definedName name="Nichtkulturland_beanstandet">#REF!</definedName>
    <definedName name="Nichtkulturland_geprüft">#REF!</definedName>
    <definedName name="PSM_Anwender">#REF!</definedName>
    <definedName name="PSM_Ergebnis">#REF!</definedName>
    <definedName name="PSM_TÜV_1">#REF!</definedName>
    <definedName name="Sachkunde_beanstandet">#REF!</definedName>
    <definedName name="Sachkunde_geprüf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2" l="1"/>
  <c r="M1" i="83" l="1"/>
  <c r="E1" i="83"/>
  <c r="T1" i="83"/>
  <c r="T2" i="83"/>
  <c r="G43" i="2" l="1"/>
  <c r="W499" i="83"/>
  <c r="N535" i="83" l="1"/>
  <c r="N534" i="83"/>
  <c r="N531" i="83"/>
  <c r="N530" i="83"/>
  <c r="N529" i="83"/>
  <c r="N528" i="83"/>
  <c r="N527" i="83"/>
  <c r="N526" i="83"/>
  <c r="N525" i="83"/>
  <c r="N524" i="83"/>
  <c r="N523" i="83"/>
  <c r="N522" i="83"/>
  <c r="N521" i="83"/>
  <c r="N520" i="83"/>
  <c r="N519" i="83"/>
  <c r="N518" i="83"/>
  <c r="N517" i="83"/>
  <c r="N514" i="83"/>
  <c r="N513" i="83"/>
  <c r="N512" i="83"/>
  <c r="N511" i="83"/>
  <c r="N510" i="83"/>
  <c r="N509" i="83"/>
  <c r="N508" i="83"/>
  <c r="N507" i="83"/>
  <c r="N506" i="83"/>
  <c r="N505" i="83"/>
  <c r="N504" i="83"/>
  <c r="N503" i="83"/>
  <c r="N502" i="83"/>
  <c r="N501" i="83"/>
  <c r="N497" i="83"/>
  <c r="N496" i="83"/>
  <c r="N495" i="83"/>
  <c r="N494" i="83"/>
  <c r="N493" i="83"/>
  <c r="N492" i="83"/>
  <c r="N491" i="83"/>
  <c r="N490" i="83"/>
  <c r="N489" i="83"/>
  <c r="N488" i="83"/>
  <c r="N487" i="83"/>
  <c r="N486" i="83"/>
  <c r="N485" i="83"/>
  <c r="N484" i="83"/>
  <c r="N483" i="83"/>
  <c r="N482" i="83"/>
  <c r="N479" i="83"/>
  <c r="N478" i="83"/>
  <c r="N477" i="83"/>
  <c r="N476" i="83"/>
  <c r="N474" i="83"/>
  <c r="N473" i="83"/>
  <c r="N472" i="83"/>
  <c r="N470" i="83"/>
  <c r="N468" i="83"/>
  <c r="N467" i="83"/>
  <c r="N465" i="83"/>
  <c r="N464" i="83"/>
  <c r="N463" i="83"/>
  <c r="N462" i="83"/>
  <c r="N461" i="83"/>
  <c r="N460" i="83"/>
  <c r="N459" i="83"/>
  <c r="N458" i="83"/>
  <c r="N457" i="83"/>
  <c r="N456" i="83"/>
  <c r="N455" i="83"/>
  <c r="N454" i="83"/>
  <c r="N453" i="83"/>
  <c r="N452" i="83"/>
  <c r="N451" i="83"/>
  <c r="N450" i="83"/>
  <c r="N449" i="83"/>
  <c r="N448" i="83"/>
  <c r="N447" i="83"/>
  <c r="N446" i="83"/>
  <c r="N445" i="83"/>
  <c r="N444" i="83"/>
  <c r="N443" i="83"/>
  <c r="N442" i="83"/>
  <c r="N441" i="83"/>
  <c r="N440" i="83"/>
  <c r="N439" i="83"/>
  <c r="N438" i="83"/>
  <c r="N437" i="83"/>
  <c r="N436" i="83"/>
  <c r="N435" i="83"/>
  <c r="N434" i="83"/>
  <c r="N432" i="83"/>
  <c r="N431" i="83"/>
  <c r="N430" i="83"/>
  <c r="N429" i="83"/>
  <c r="N428" i="83"/>
  <c r="N427" i="83"/>
  <c r="N426" i="83"/>
  <c r="N425" i="83"/>
  <c r="N424" i="83"/>
  <c r="N423" i="83"/>
  <c r="N422" i="83"/>
  <c r="N421" i="83"/>
  <c r="N420" i="83"/>
  <c r="N419" i="83"/>
  <c r="N418" i="83"/>
  <c r="N417" i="83"/>
  <c r="N416" i="83"/>
  <c r="N415" i="83"/>
  <c r="N414" i="83"/>
  <c r="N413" i="83"/>
  <c r="N412" i="83"/>
  <c r="N411" i="83"/>
  <c r="N410" i="83"/>
  <c r="N409" i="83"/>
  <c r="N408" i="83"/>
  <c r="N407" i="83"/>
  <c r="N406" i="83"/>
  <c r="N405" i="83"/>
  <c r="N404" i="83"/>
  <c r="N403" i="83"/>
  <c r="N402" i="83"/>
  <c r="N401" i="83"/>
  <c r="N400" i="83"/>
  <c r="N399" i="83"/>
  <c r="N398" i="83"/>
  <c r="N397" i="83"/>
  <c r="N396" i="83"/>
  <c r="N395" i="83"/>
  <c r="N394" i="83"/>
  <c r="N393" i="83"/>
  <c r="N392" i="83"/>
  <c r="N391" i="83"/>
  <c r="N390" i="83"/>
  <c r="N389" i="83"/>
  <c r="N388" i="83"/>
  <c r="N387" i="83"/>
  <c r="N386" i="83"/>
  <c r="N385" i="83"/>
  <c r="N384" i="83"/>
  <c r="N383" i="83"/>
  <c r="N382" i="83"/>
  <c r="N381" i="83"/>
  <c r="N380" i="83"/>
  <c r="N379" i="83"/>
  <c r="N378" i="83"/>
  <c r="N377" i="83"/>
  <c r="N376" i="83"/>
  <c r="N375" i="83"/>
  <c r="N374" i="83"/>
  <c r="N373" i="83"/>
  <c r="N372" i="83"/>
  <c r="N371" i="83"/>
  <c r="N370" i="83"/>
  <c r="N369" i="83"/>
  <c r="N368" i="83"/>
  <c r="N367" i="83"/>
  <c r="N366" i="83"/>
  <c r="N365" i="83"/>
  <c r="N364" i="83"/>
  <c r="N363" i="83"/>
  <c r="N362" i="83"/>
  <c r="N361" i="83"/>
  <c r="N360" i="83"/>
  <c r="N359" i="83"/>
  <c r="N358" i="83"/>
  <c r="N357" i="83"/>
  <c r="N356" i="83"/>
  <c r="N355" i="83"/>
  <c r="N354" i="83"/>
  <c r="N353" i="83"/>
  <c r="N352" i="83"/>
  <c r="N351" i="83"/>
  <c r="N350" i="83"/>
  <c r="N349" i="83"/>
  <c r="N348" i="83"/>
  <c r="N347" i="83"/>
  <c r="N346" i="83"/>
  <c r="N345" i="83"/>
  <c r="N344" i="83"/>
  <c r="N343" i="83"/>
  <c r="N342" i="83"/>
  <c r="N341" i="83"/>
  <c r="N340" i="83"/>
  <c r="N339" i="83"/>
  <c r="N338" i="83"/>
  <c r="N337" i="83"/>
  <c r="N336" i="83"/>
  <c r="N335" i="83"/>
  <c r="N334" i="83"/>
  <c r="N333" i="83"/>
  <c r="N332" i="83"/>
  <c r="N331" i="83"/>
  <c r="N330" i="83"/>
  <c r="N329" i="83"/>
  <c r="N328" i="83"/>
  <c r="N327" i="83"/>
  <c r="N326" i="83"/>
  <c r="N325" i="83"/>
  <c r="N324" i="83"/>
  <c r="N323" i="83"/>
  <c r="N322" i="83"/>
  <c r="N321" i="83"/>
  <c r="N317" i="83"/>
  <c r="N316" i="83"/>
  <c r="N315" i="83"/>
  <c r="N314" i="83"/>
  <c r="N313" i="83"/>
  <c r="N312" i="83"/>
  <c r="N311" i="83"/>
  <c r="N310" i="83"/>
  <c r="N309" i="83"/>
  <c r="N308" i="83"/>
  <c r="N307" i="83"/>
  <c r="N306" i="83"/>
  <c r="N305" i="83"/>
  <c r="N304" i="83"/>
  <c r="N303" i="83"/>
  <c r="N302" i="83"/>
  <c r="N301" i="83"/>
  <c r="N300" i="83"/>
  <c r="N299" i="83"/>
  <c r="N298" i="83"/>
  <c r="N297" i="83"/>
  <c r="N296" i="83"/>
  <c r="N295" i="83"/>
  <c r="N294" i="83"/>
  <c r="N293" i="83"/>
  <c r="N292" i="83"/>
  <c r="N222" i="83"/>
  <c r="N221" i="83"/>
  <c r="N220" i="83"/>
  <c r="N219" i="83"/>
  <c r="N218" i="83"/>
  <c r="N217" i="83"/>
  <c r="N289" i="83"/>
  <c r="N288" i="83"/>
  <c r="N287" i="83"/>
  <c r="N286" i="83"/>
  <c r="N285" i="83"/>
  <c r="N284" i="83"/>
  <c r="N283" i="83"/>
  <c r="N282" i="83"/>
  <c r="N281" i="83"/>
  <c r="N280" i="83"/>
  <c r="N279" i="83"/>
  <c r="N278" i="83"/>
  <c r="N277" i="83"/>
  <c r="N276" i="83"/>
  <c r="N275" i="83"/>
  <c r="N274" i="83"/>
  <c r="N273" i="83"/>
  <c r="N272" i="83"/>
  <c r="N271" i="83"/>
  <c r="N270" i="83"/>
  <c r="N269" i="83"/>
  <c r="N268" i="83"/>
  <c r="N267" i="83"/>
  <c r="N266" i="83"/>
  <c r="N265" i="83"/>
  <c r="N264" i="83"/>
  <c r="N263" i="83"/>
  <c r="N262" i="83"/>
  <c r="N261" i="83"/>
  <c r="N260" i="83"/>
  <c r="N259" i="83"/>
  <c r="N258" i="83"/>
  <c r="N257" i="83"/>
  <c r="N256" i="83"/>
  <c r="N255" i="83"/>
  <c r="N254" i="83"/>
  <c r="N253" i="83"/>
  <c r="N252" i="83"/>
  <c r="N251" i="83"/>
  <c r="N250" i="83"/>
  <c r="N249" i="83"/>
  <c r="N248" i="83"/>
  <c r="N247" i="83"/>
  <c r="N246" i="83"/>
  <c r="N245" i="83"/>
  <c r="N244" i="83"/>
  <c r="N243" i="83"/>
  <c r="N242" i="83"/>
  <c r="N241" i="83"/>
  <c r="N240" i="83"/>
  <c r="N239" i="83"/>
  <c r="N238" i="83"/>
  <c r="N237" i="83"/>
  <c r="N236" i="83"/>
  <c r="N235" i="83"/>
  <c r="N234" i="83"/>
  <c r="N233" i="83"/>
  <c r="N232" i="83"/>
  <c r="N231" i="83"/>
  <c r="N230" i="83"/>
  <c r="N229" i="83"/>
  <c r="N228" i="83"/>
  <c r="N227" i="83"/>
  <c r="N226" i="83"/>
  <c r="N172" i="83"/>
  <c r="N206" i="83"/>
  <c r="N215" i="83"/>
  <c r="N214" i="83"/>
  <c r="N213" i="83"/>
  <c r="N212" i="83"/>
  <c r="N211" i="83"/>
  <c r="N210" i="83"/>
  <c r="N209" i="83"/>
  <c r="N208" i="83"/>
  <c r="N207" i="83"/>
  <c r="N205" i="83"/>
  <c r="N204" i="83"/>
  <c r="N203" i="83"/>
  <c r="N202" i="83"/>
  <c r="N201" i="83"/>
  <c r="N200" i="83"/>
  <c r="N199" i="83"/>
  <c r="N198" i="83"/>
  <c r="N197" i="83"/>
  <c r="N196" i="83"/>
  <c r="N195" i="83"/>
  <c r="N194" i="83"/>
  <c r="N193" i="83"/>
  <c r="N192" i="83"/>
  <c r="N191" i="83"/>
  <c r="N190" i="83"/>
  <c r="N189" i="83"/>
  <c r="N188" i="83"/>
  <c r="N186" i="83"/>
  <c r="N185" i="83"/>
  <c r="N184" i="83"/>
  <c r="N183" i="83"/>
  <c r="N182" i="83"/>
  <c r="N181" i="83"/>
  <c r="N180" i="83"/>
  <c r="N179" i="83"/>
  <c r="N178" i="83"/>
  <c r="N177" i="83"/>
  <c r="N176" i="83"/>
  <c r="N175" i="83"/>
  <c r="N174" i="83"/>
  <c r="N173" i="83"/>
  <c r="N171" i="83"/>
  <c r="N170" i="83"/>
  <c r="N169" i="83"/>
  <c r="N168" i="83"/>
  <c r="N167" i="83"/>
  <c r="N166" i="83"/>
  <c r="N165" i="83"/>
  <c r="N164" i="83"/>
  <c r="N163" i="83"/>
  <c r="N162" i="83"/>
  <c r="N161" i="83"/>
  <c r="N160" i="83"/>
  <c r="N159" i="83"/>
  <c r="N158" i="83"/>
  <c r="N157" i="83"/>
  <c r="N147" i="83"/>
  <c r="N153" i="83"/>
  <c r="N152" i="83"/>
  <c r="N151" i="83"/>
  <c r="N150" i="83"/>
  <c r="N149" i="83"/>
  <c r="N148" i="83"/>
  <c r="N146" i="83"/>
  <c r="N145" i="83"/>
  <c r="N144" i="83"/>
  <c r="N143" i="83"/>
  <c r="N142" i="83"/>
  <c r="N141" i="83"/>
  <c r="N140" i="83"/>
  <c r="N139" i="83"/>
  <c r="N138" i="83"/>
  <c r="N137" i="83"/>
  <c r="N136" i="83"/>
  <c r="N135" i="83"/>
  <c r="N134" i="83"/>
  <c r="N133" i="83"/>
  <c r="N132" i="83"/>
  <c r="N131" i="83"/>
  <c r="N130" i="83"/>
  <c r="N129" i="83"/>
  <c r="N128" i="83"/>
  <c r="N127" i="83"/>
  <c r="N126" i="83"/>
  <c r="N125" i="83"/>
  <c r="N124" i="83"/>
  <c r="N123" i="83"/>
  <c r="N122" i="83"/>
  <c r="N121" i="83"/>
  <c r="N120" i="83"/>
  <c r="N119" i="83"/>
  <c r="N118" i="83"/>
  <c r="N117" i="83"/>
  <c r="N116" i="83"/>
  <c r="N115" i="83"/>
  <c r="N114" i="83"/>
  <c r="N113" i="83"/>
  <c r="N112" i="83"/>
  <c r="N111" i="83"/>
  <c r="N110" i="83"/>
  <c r="N109" i="83"/>
  <c r="N108" i="83"/>
  <c r="N107" i="83"/>
  <c r="N106" i="83"/>
  <c r="N105" i="83"/>
  <c r="N104" i="83"/>
  <c r="N103" i="83"/>
  <c r="N102" i="83"/>
  <c r="N101" i="83"/>
  <c r="N100" i="83"/>
  <c r="N99" i="83"/>
  <c r="N98" i="83"/>
  <c r="N97" i="83"/>
  <c r="N96" i="83"/>
  <c r="N95" i="83"/>
  <c r="N94" i="83"/>
  <c r="N93" i="83"/>
  <c r="N92" i="83"/>
  <c r="N91" i="83"/>
  <c r="N90" i="83"/>
  <c r="N89" i="83"/>
  <c r="N88" i="83"/>
  <c r="N87" i="83"/>
  <c r="N86" i="83"/>
  <c r="N85" i="83"/>
  <c r="N84" i="83"/>
  <c r="N83" i="83"/>
  <c r="N82" i="83"/>
  <c r="N81" i="83"/>
  <c r="N80" i="83"/>
  <c r="N79" i="83"/>
  <c r="N78" i="83"/>
  <c r="N77" i="83"/>
  <c r="N76" i="83"/>
  <c r="N75" i="83"/>
  <c r="N74" i="83"/>
  <c r="N73" i="83"/>
  <c r="N72" i="83"/>
  <c r="N71" i="83"/>
  <c r="N70" i="83"/>
  <c r="N69" i="83"/>
  <c r="N68" i="83"/>
  <c r="N67" i="83"/>
  <c r="N66" i="83"/>
  <c r="N65" i="83"/>
  <c r="N64" i="83"/>
  <c r="N56" i="83"/>
  <c r="N62" i="83"/>
  <c r="N61" i="83"/>
  <c r="N60" i="83"/>
  <c r="N59" i="83"/>
  <c r="N58" i="83"/>
  <c r="N57" i="83"/>
  <c r="N55" i="83"/>
  <c r="N54" i="83"/>
  <c r="N53" i="83"/>
  <c r="N52" i="83"/>
  <c r="N51" i="83"/>
  <c r="N50" i="83"/>
  <c r="N49" i="83"/>
  <c r="N48" i="83"/>
  <c r="N47" i="83"/>
  <c r="N46" i="83"/>
  <c r="N45" i="83"/>
  <c r="N44" i="83"/>
  <c r="N43" i="83"/>
  <c r="N42" i="83"/>
  <c r="N41" i="83"/>
  <c r="N40" i="83"/>
  <c r="N39" i="83"/>
  <c r="N38" i="83"/>
  <c r="N37" i="83"/>
  <c r="N36" i="83"/>
  <c r="N35" i="83"/>
  <c r="N34" i="83"/>
  <c r="N33" i="83"/>
  <c r="N32" i="83"/>
  <c r="N31" i="83"/>
  <c r="N30" i="83"/>
  <c r="N29" i="83"/>
  <c r="N28" i="83"/>
  <c r="N27" i="83"/>
  <c r="N26" i="83"/>
  <c r="N25" i="83"/>
  <c r="N24" i="83"/>
  <c r="N23" i="83"/>
  <c r="N22" i="83"/>
  <c r="N21" i="83"/>
  <c r="N20" i="83"/>
  <c r="N19" i="83"/>
  <c r="N18" i="83"/>
  <c r="N17" i="83"/>
  <c r="N16" i="83"/>
  <c r="N15" i="83"/>
  <c r="N14" i="83"/>
  <c r="N13" i="83"/>
  <c r="N12" i="83"/>
  <c r="N11" i="83"/>
  <c r="N10" i="83"/>
  <c r="N9" i="83"/>
  <c r="N8" i="83"/>
  <c r="N7" i="83"/>
  <c r="N6" i="83"/>
  <c r="N5" i="83"/>
  <c r="N544" i="83" l="1"/>
  <c r="G38" i="2" l="1"/>
  <c r="G37" i="2"/>
  <c r="G39" i="2"/>
  <c r="G40" i="2"/>
  <c r="G35" i="2"/>
  <c r="G27" i="2"/>
  <c r="G32" i="2" s="1"/>
  <c r="E27" i="2"/>
  <c r="G19" i="2"/>
  <c r="G31" i="2" s="1"/>
  <c r="E19" i="2"/>
  <c r="R5" i="83"/>
  <c r="R6" i="83"/>
  <c r="T6" i="83"/>
  <c r="R7" i="83"/>
  <c r="R8" i="83"/>
  <c r="T8" i="83"/>
  <c r="R9" i="83"/>
  <c r="R10" i="83"/>
  <c r="T10" i="83"/>
  <c r="R11" i="83"/>
  <c r="R12" i="83"/>
  <c r="T12" i="83"/>
  <c r="R13" i="83"/>
  <c r="R14" i="83"/>
  <c r="T14" i="83"/>
  <c r="R15" i="83"/>
  <c r="R16" i="83"/>
  <c r="T16" i="83"/>
  <c r="R17" i="83"/>
  <c r="R18" i="83"/>
  <c r="T18" i="83"/>
  <c r="R19" i="83"/>
  <c r="R20" i="83"/>
  <c r="T20" i="83"/>
  <c r="R21" i="83"/>
  <c r="R22" i="83"/>
  <c r="T22" i="83"/>
  <c r="R23" i="83"/>
  <c r="R24" i="83"/>
  <c r="T24" i="83"/>
  <c r="R25" i="83"/>
  <c r="R26" i="83"/>
  <c r="T26" i="83"/>
  <c r="R27" i="83"/>
  <c r="R28" i="83"/>
  <c r="T28" i="83"/>
  <c r="R29" i="83"/>
  <c r="R30" i="83"/>
  <c r="T30" i="83"/>
  <c r="R31" i="83"/>
  <c r="R32" i="83"/>
  <c r="T32" i="83"/>
  <c r="R33" i="83"/>
  <c r="R34" i="83"/>
  <c r="T34" i="83"/>
  <c r="R35" i="83"/>
  <c r="R36" i="83"/>
  <c r="T36" i="83"/>
  <c r="R37" i="83"/>
  <c r="R38" i="83"/>
  <c r="T38" i="83"/>
  <c r="R39" i="83"/>
  <c r="R40" i="83"/>
  <c r="T40" i="83"/>
  <c r="R41" i="83"/>
  <c r="R42" i="83"/>
  <c r="T42" i="83"/>
  <c r="R43" i="83"/>
  <c r="R44" i="83"/>
  <c r="T44" i="83"/>
  <c r="R45" i="83"/>
  <c r="R46" i="83"/>
  <c r="T46" i="83"/>
  <c r="R47" i="83"/>
  <c r="R48" i="83"/>
  <c r="T48" i="83"/>
  <c r="R49" i="83"/>
  <c r="R50" i="83"/>
  <c r="T50" i="83"/>
  <c r="R51" i="83"/>
  <c r="R52" i="83"/>
  <c r="T52" i="83"/>
  <c r="R53" i="83"/>
  <c r="R54" i="83"/>
  <c r="T54" i="83"/>
  <c r="R55" i="83"/>
  <c r="R56" i="83"/>
  <c r="T56" i="83"/>
  <c r="R57" i="83"/>
  <c r="R58" i="83"/>
  <c r="T58" i="83"/>
  <c r="R59" i="83"/>
  <c r="R60" i="83"/>
  <c r="T60" i="83"/>
  <c r="R61" i="83"/>
  <c r="R62" i="83"/>
  <c r="T62" i="83"/>
  <c r="R64" i="83"/>
  <c r="R65" i="83"/>
  <c r="T65" i="83"/>
  <c r="R66" i="83"/>
  <c r="R67" i="83"/>
  <c r="T67" i="83"/>
  <c r="R68" i="83"/>
  <c r="R69" i="83"/>
  <c r="T69" i="83"/>
  <c r="R70" i="83"/>
  <c r="R71" i="83"/>
  <c r="T71" i="83"/>
  <c r="R72" i="83"/>
  <c r="R73" i="83"/>
  <c r="T73" i="83"/>
  <c r="R74" i="83"/>
  <c r="R75" i="83"/>
  <c r="T75" i="83"/>
  <c r="R76" i="83"/>
  <c r="R77" i="83"/>
  <c r="T77" i="83"/>
  <c r="R78" i="83"/>
  <c r="R79" i="83"/>
  <c r="T79" i="83"/>
  <c r="R80" i="83"/>
  <c r="R81" i="83"/>
  <c r="T81" i="83"/>
  <c r="R82" i="83"/>
  <c r="R83" i="83"/>
  <c r="T83" i="83"/>
  <c r="R84" i="83"/>
  <c r="R85" i="83"/>
  <c r="T85" i="83"/>
  <c r="R86" i="83"/>
  <c r="R87" i="83"/>
  <c r="T87" i="83"/>
  <c r="R88" i="83"/>
  <c r="R89" i="83"/>
  <c r="T89" i="83"/>
  <c r="R90" i="83"/>
  <c r="R91" i="83"/>
  <c r="T91" i="83"/>
  <c r="R92" i="83"/>
  <c r="R93" i="83"/>
  <c r="T93" i="83"/>
  <c r="R94" i="83"/>
  <c r="R95" i="83"/>
  <c r="T95" i="83"/>
  <c r="R96" i="83"/>
  <c r="R97" i="83"/>
  <c r="T97" i="83"/>
  <c r="R98" i="83"/>
  <c r="R99" i="83"/>
  <c r="T99" i="83"/>
  <c r="R100" i="83"/>
  <c r="R101" i="83"/>
  <c r="T101" i="83"/>
  <c r="R102" i="83"/>
  <c r="R103" i="83"/>
  <c r="T103" i="83"/>
  <c r="R104" i="83"/>
  <c r="R105" i="83"/>
  <c r="T105" i="83"/>
  <c r="R106" i="83"/>
  <c r="R107" i="83"/>
  <c r="T107" i="83"/>
  <c r="R108" i="83"/>
  <c r="R109" i="83"/>
  <c r="T109" i="83"/>
  <c r="R110" i="83"/>
  <c r="R111" i="83"/>
  <c r="T111" i="83"/>
  <c r="R112" i="83"/>
  <c r="R113" i="83"/>
  <c r="T113" i="83"/>
  <c r="R114" i="83"/>
  <c r="R115" i="83"/>
  <c r="T115" i="83"/>
  <c r="R116" i="83"/>
  <c r="R117" i="83"/>
  <c r="T117" i="83"/>
  <c r="R118" i="83"/>
  <c r="R119" i="83"/>
  <c r="T119" i="83"/>
  <c r="R120" i="83"/>
  <c r="R121" i="83"/>
  <c r="T121" i="83"/>
  <c r="R122" i="83"/>
  <c r="R123" i="83"/>
  <c r="T123" i="83"/>
  <c r="R124" i="83"/>
  <c r="R125" i="83"/>
  <c r="T125" i="83"/>
  <c r="R126" i="83"/>
  <c r="R127" i="83"/>
  <c r="T127" i="83"/>
  <c r="R128" i="83"/>
  <c r="R129" i="83"/>
  <c r="T129" i="83"/>
  <c r="R130" i="83"/>
  <c r="R131" i="83"/>
  <c r="T131" i="83"/>
  <c r="R132" i="83"/>
  <c r="R133" i="83"/>
  <c r="T133" i="83"/>
  <c r="R134" i="83"/>
  <c r="R135" i="83"/>
  <c r="T135" i="83"/>
  <c r="R136" i="83"/>
  <c r="R137" i="83"/>
  <c r="T137" i="83"/>
  <c r="R138" i="83"/>
  <c r="R139" i="83"/>
  <c r="T139" i="83"/>
  <c r="R140" i="83"/>
  <c r="R141" i="83"/>
  <c r="T141" i="83"/>
  <c r="R142" i="83"/>
  <c r="R143" i="83"/>
  <c r="T143" i="83"/>
  <c r="R144" i="83"/>
  <c r="R145" i="83"/>
  <c r="T145" i="83"/>
  <c r="R146" i="83"/>
  <c r="R147" i="83"/>
  <c r="T147" i="83"/>
  <c r="R148" i="83"/>
  <c r="R149" i="83"/>
  <c r="T149" i="83"/>
  <c r="R150" i="83"/>
  <c r="R151" i="83"/>
  <c r="T151" i="83"/>
  <c r="R152" i="83"/>
  <c r="R153" i="83"/>
  <c r="T153" i="83"/>
  <c r="R155" i="83"/>
  <c r="R156" i="83"/>
  <c r="T156" i="83"/>
  <c r="R157" i="83"/>
  <c r="R158" i="83"/>
  <c r="T158" i="83"/>
  <c r="R159" i="83"/>
  <c r="R160" i="83"/>
  <c r="T160" i="83"/>
  <c r="R161" i="83"/>
  <c r="R162" i="83"/>
  <c r="T162" i="83"/>
  <c r="R163" i="83"/>
  <c r="R164" i="83"/>
  <c r="T164" i="83"/>
  <c r="R165" i="83"/>
  <c r="R166" i="83"/>
  <c r="T166" i="83"/>
  <c r="R167" i="83"/>
  <c r="R168" i="83"/>
  <c r="T168" i="83"/>
  <c r="R169" i="83"/>
  <c r="R170" i="83"/>
  <c r="T170" i="83"/>
  <c r="R171" i="83"/>
  <c r="R172" i="83"/>
  <c r="T172" i="83"/>
  <c r="R173" i="83"/>
  <c r="R174" i="83"/>
  <c r="T174" i="83"/>
  <c r="R175" i="83"/>
  <c r="R177" i="83"/>
  <c r="R179" i="83"/>
  <c r="R180" i="83"/>
  <c r="R181" i="83"/>
  <c r="R182" i="83"/>
  <c r="R183" i="83"/>
  <c r="R184" i="83"/>
  <c r="T184" i="83"/>
  <c r="R185" i="83"/>
  <c r="R186" i="83"/>
  <c r="T186" i="83"/>
  <c r="R188" i="83"/>
  <c r="R189" i="83"/>
  <c r="T189" i="83"/>
  <c r="R190" i="83"/>
  <c r="R191" i="83"/>
  <c r="T191" i="83"/>
  <c r="R192" i="83"/>
  <c r="R193" i="83"/>
  <c r="T193" i="83"/>
  <c r="R194" i="83"/>
  <c r="R195" i="83"/>
  <c r="T195" i="83"/>
  <c r="R196" i="83"/>
  <c r="R197" i="83"/>
  <c r="T197" i="83"/>
  <c r="R198" i="83"/>
  <c r="R199" i="83"/>
  <c r="T199" i="83"/>
  <c r="R200" i="83"/>
  <c r="R201" i="83"/>
  <c r="T201" i="83"/>
  <c r="R202" i="83"/>
  <c r="R203" i="83"/>
  <c r="T203" i="83"/>
  <c r="R204" i="83"/>
  <c r="R205" i="83"/>
  <c r="T205" i="83"/>
  <c r="R206" i="83"/>
  <c r="R207" i="83"/>
  <c r="T207" i="83"/>
  <c r="R208" i="83"/>
  <c r="R209" i="83"/>
  <c r="T209" i="83"/>
  <c r="R210" i="83"/>
  <c r="R211" i="83"/>
  <c r="T211" i="83"/>
  <c r="R212" i="83"/>
  <c r="R213" i="83"/>
  <c r="T213" i="83"/>
  <c r="R214" i="83"/>
  <c r="R215" i="83"/>
  <c r="T215" i="83"/>
  <c r="R217" i="83"/>
  <c r="R218" i="83"/>
  <c r="T218" i="83"/>
  <c r="R219" i="83"/>
  <c r="R220" i="83"/>
  <c r="T220" i="83"/>
  <c r="R221" i="83"/>
  <c r="R222" i="83"/>
  <c r="T222" i="83"/>
  <c r="R224" i="83"/>
  <c r="R225" i="83"/>
  <c r="T225" i="83"/>
  <c r="R226" i="83"/>
  <c r="R227" i="83"/>
  <c r="T227" i="83"/>
  <c r="R228" i="83"/>
  <c r="R229" i="83"/>
  <c r="T229" i="83"/>
  <c r="R230" i="83"/>
  <c r="R231" i="83"/>
  <c r="T231" i="83"/>
  <c r="R232" i="83"/>
  <c r="R233" i="83"/>
  <c r="T233" i="83"/>
  <c r="R234" i="83"/>
  <c r="R235" i="83"/>
  <c r="T235" i="83"/>
  <c r="R236" i="83"/>
  <c r="R237" i="83"/>
  <c r="T237" i="83"/>
  <c r="R238" i="83"/>
  <c r="R239" i="83"/>
  <c r="T239" i="83"/>
  <c r="R240" i="83"/>
  <c r="R241" i="83"/>
  <c r="T241" i="83"/>
  <c r="R242" i="83"/>
  <c r="R243" i="83"/>
  <c r="T243" i="83"/>
  <c r="R244" i="83"/>
  <c r="R245" i="83"/>
  <c r="T245" i="83"/>
  <c r="R246" i="83"/>
  <c r="R247" i="83"/>
  <c r="T247" i="83"/>
  <c r="R248" i="83"/>
  <c r="R249" i="83"/>
  <c r="T249" i="83"/>
  <c r="R250" i="83"/>
  <c r="R251" i="83"/>
  <c r="T251" i="83"/>
  <c r="R252" i="83"/>
  <c r="R253" i="83"/>
  <c r="T253" i="83"/>
  <c r="R254" i="83"/>
  <c r="R255" i="83"/>
  <c r="T255" i="83"/>
  <c r="R256" i="83"/>
  <c r="R257" i="83"/>
  <c r="T257" i="83"/>
  <c r="R258" i="83"/>
  <c r="R259" i="83"/>
  <c r="T259" i="83"/>
  <c r="R260" i="83"/>
  <c r="R261" i="83"/>
  <c r="T261" i="83"/>
  <c r="R262" i="83"/>
  <c r="R263" i="83"/>
  <c r="T263" i="83"/>
  <c r="R264" i="83"/>
  <c r="R265" i="83"/>
  <c r="T265" i="83"/>
  <c r="R266" i="83"/>
  <c r="R267" i="83"/>
  <c r="T267" i="83"/>
  <c r="R268" i="83"/>
  <c r="R269" i="83"/>
  <c r="T269" i="83"/>
  <c r="R270" i="83"/>
  <c r="R271" i="83"/>
  <c r="T271" i="83"/>
  <c r="R272" i="83"/>
  <c r="R273" i="83"/>
  <c r="T273" i="83"/>
  <c r="R274" i="83"/>
  <c r="R275" i="83"/>
  <c r="T275" i="83"/>
  <c r="R276" i="83"/>
  <c r="R277" i="83"/>
  <c r="T277" i="83"/>
  <c r="R278" i="83"/>
  <c r="R279" i="83"/>
  <c r="T279" i="83"/>
  <c r="R280" i="83"/>
  <c r="R281" i="83"/>
  <c r="T281" i="83"/>
  <c r="R282" i="83"/>
  <c r="R283" i="83"/>
  <c r="T283" i="83"/>
  <c r="R284" i="83"/>
  <c r="R285" i="83"/>
  <c r="T285" i="83"/>
  <c r="R286" i="83"/>
  <c r="R287" i="83"/>
  <c r="T287" i="83"/>
  <c r="R288" i="83"/>
  <c r="R289" i="83"/>
  <c r="T289" i="83"/>
  <c r="R290" i="83"/>
  <c r="R291" i="83"/>
  <c r="T291" i="83"/>
  <c r="R292" i="83"/>
  <c r="R293" i="83"/>
  <c r="T293" i="83"/>
  <c r="R294" i="83"/>
  <c r="R295" i="83"/>
  <c r="T295" i="83"/>
  <c r="R296" i="83"/>
  <c r="R297" i="83"/>
  <c r="T297" i="83"/>
  <c r="R298" i="83"/>
  <c r="R299" i="83"/>
  <c r="T299" i="83"/>
  <c r="R300" i="83"/>
  <c r="R301" i="83"/>
  <c r="T301" i="83"/>
  <c r="R302" i="83"/>
  <c r="R303" i="83"/>
  <c r="T303" i="83"/>
  <c r="R304" i="83"/>
  <c r="R305" i="83"/>
  <c r="T305" i="83"/>
  <c r="R306" i="83"/>
  <c r="R307" i="83"/>
  <c r="T307" i="83"/>
  <c r="R308" i="83"/>
  <c r="R309" i="83"/>
  <c r="T309" i="83"/>
  <c r="R310" i="83"/>
  <c r="R311" i="83"/>
  <c r="T311" i="83"/>
  <c r="R312" i="83"/>
  <c r="R313" i="83"/>
  <c r="T313" i="83"/>
  <c r="R314" i="83"/>
  <c r="R315" i="83"/>
  <c r="T315" i="83"/>
  <c r="R316" i="83"/>
  <c r="R317" i="83"/>
  <c r="T317" i="83"/>
  <c r="R319" i="83"/>
  <c r="R320" i="83"/>
  <c r="T320" i="83"/>
  <c r="R321" i="83"/>
  <c r="R322" i="83"/>
  <c r="T322" i="83"/>
  <c r="R323" i="83"/>
  <c r="R324" i="83"/>
  <c r="T324" i="83"/>
  <c r="R325" i="83"/>
  <c r="R326" i="83"/>
  <c r="T326" i="83"/>
  <c r="R327" i="83"/>
  <c r="R328" i="83"/>
  <c r="T328" i="83"/>
  <c r="R329" i="83"/>
  <c r="R330" i="83"/>
  <c r="T330" i="83"/>
  <c r="R331" i="83"/>
  <c r="R332" i="83"/>
  <c r="T332" i="83"/>
  <c r="R333" i="83"/>
  <c r="R334" i="83"/>
  <c r="T334" i="83"/>
  <c r="R335" i="83"/>
  <c r="R336" i="83"/>
  <c r="T336" i="83"/>
  <c r="R337" i="83"/>
  <c r="R338" i="83"/>
  <c r="T338" i="83"/>
  <c r="R339" i="83"/>
  <c r="R340" i="83"/>
  <c r="T340" i="83"/>
  <c r="R341" i="83"/>
  <c r="R342" i="83"/>
  <c r="T342" i="83"/>
  <c r="R343" i="83"/>
  <c r="R344" i="83"/>
  <c r="T344" i="83"/>
  <c r="R345" i="83"/>
  <c r="R346" i="83"/>
  <c r="T346" i="83"/>
  <c r="R347" i="83"/>
  <c r="R348" i="83"/>
  <c r="T348" i="83"/>
  <c r="R349" i="83"/>
  <c r="R350" i="83"/>
  <c r="T350" i="83"/>
  <c r="R351" i="83"/>
  <c r="R352" i="83"/>
  <c r="T352" i="83"/>
  <c r="R353" i="83"/>
  <c r="R354" i="83"/>
  <c r="T354" i="83"/>
  <c r="R355" i="83"/>
  <c r="R356" i="83"/>
  <c r="T356" i="83"/>
  <c r="R357" i="83"/>
  <c r="R358" i="83"/>
  <c r="R359" i="83"/>
  <c r="R360" i="83"/>
  <c r="R361" i="83"/>
  <c r="R362" i="83"/>
  <c r="R363" i="83"/>
  <c r="R364" i="83"/>
  <c r="R365" i="83"/>
  <c r="R366" i="83"/>
  <c r="R367" i="83"/>
  <c r="R368" i="83"/>
  <c r="R369" i="83"/>
  <c r="R370" i="83"/>
  <c r="R371" i="83"/>
  <c r="R372" i="83"/>
  <c r="R373" i="83"/>
  <c r="R374" i="83"/>
  <c r="R375" i="83"/>
  <c r="R376" i="83"/>
  <c r="R377" i="83"/>
  <c r="R378" i="83"/>
  <c r="R379" i="83"/>
  <c r="R380" i="83"/>
  <c r="R381" i="83"/>
  <c r="R382" i="83"/>
  <c r="R383" i="83"/>
  <c r="R384" i="83"/>
  <c r="R385" i="83"/>
  <c r="R386" i="83"/>
  <c r="R387" i="83"/>
  <c r="R388" i="83"/>
  <c r="R389" i="83"/>
  <c r="R390" i="83"/>
  <c r="R391" i="83"/>
  <c r="R392" i="83"/>
  <c r="R393" i="83"/>
  <c r="R394" i="83"/>
  <c r="T394" i="83"/>
  <c r="R395" i="83"/>
  <c r="R396" i="83"/>
  <c r="T396" i="83"/>
  <c r="R397" i="83"/>
  <c r="R398" i="83"/>
  <c r="T398" i="83"/>
  <c r="R399" i="83"/>
  <c r="R400" i="83"/>
  <c r="T400" i="83"/>
  <c r="R401" i="83"/>
  <c r="R402" i="83"/>
  <c r="R403" i="83"/>
  <c r="R404" i="83"/>
  <c r="R405" i="83"/>
  <c r="R406" i="83"/>
  <c r="R407" i="83"/>
  <c r="R408" i="83"/>
  <c r="R409" i="83"/>
  <c r="T409" i="83"/>
  <c r="R410" i="83"/>
  <c r="T410" i="83"/>
  <c r="R411" i="83"/>
  <c r="R412" i="83"/>
  <c r="T412" i="83"/>
  <c r="R413" i="83"/>
  <c r="R414" i="83"/>
  <c r="T414" i="83"/>
  <c r="R415" i="83"/>
  <c r="R416" i="83"/>
  <c r="T416" i="83"/>
  <c r="R417" i="83"/>
  <c r="R418" i="83"/>
  <c r="T418" i="83"/>
  <c r="R419" i="83"/>
  <c r="R420" i="83"/>
  <c r="T420" i="83"/>
  <c r="R421" i="83"/>
  <c r="R422" i="83"/>
  <c r="R423" i="83"/>
  <c r="R424" i="83"/>
  <c r="R425" i="83"/>
  <c r="R426" i="83"/>
  <c r="R427" i="83"/>
  <c r="R428" i="83"/>
  <c r="R429" i="83"/>
  <c r="R430" i="83"/>
  <c r="R431" i="83"/>
  <c r="R432" i="83"/>
  <c r="T434" i="83"/>
  <c r="T435" i="83"/>
  <c r="T436" i="83"/>
  <c r="T437" i="83"/>
  <c r="T438" i="83"/>
  <c r="T439" i="83"/>
  <c r="T440" i="83"/>
  <c r="T441" i="83"/>
  <c r="T442" i="83"/>
  <c r="T443" i="83"/>
  <c r="T444" i="83"/>
  <c r="T445" i="83"/>
  <c r="T446" i="83"/>
  <c r="T447" i="83"/>
  <c r="T448" i="83"/>
  <c r="T449" i="83"/>
  <c r="T450" i="83"/>
  <c r="T451" i="83"/>
  <c r="T452" i="83"/>
  <c r="T453" i="83"/>
  <c r="T454" i="83"/>
  <c r="T455" i="83"/>
  <c r="T456" i="83"/>
  <c r="T457" i="83"/>
  <c r="T458" i="83"/>
  <c r="T459" i="83"/>
  <c r="T460" i="83"/>
  <c r="T461" i="83"/>
  <c r="T462" i="83"/>
  <c r="T463" i="83"/>
  <c r="T464" i="83"/>
  <c r="T465" i="83"/>
  <c r="T467" i="83"/>
  <c r="T468" i="83"/>
  <c r="T470" i="83"/>
  <c r="T472" i="83"/>
  <c r="T473" i="83"/>
  <c r="T474" i="83"/>
  <c r="T476" i="83"/>
  <c r="T477" i="83"/>
  <c r="T478" i="83"/>
  <c r="T479" i="83"/>
  <c r="T481" i="83"/>
  <c r="T482" i="83"/>
  <c r="T483" i="83"/>
  <c r="T484" i="83"/>
  <c r="T485" i="83"/>
  <c r="T486" i="83"/>
  <c r="T487" i="83"/>
  <c r="T488" i="83"/>
  <c r="T489" i="83"/>
  <c r="T490" i="83"/>
  <c r="T491" i="83"/>
  <c r="T492" i="83"/>
  <c r="T493" i="83"/>
  <c r="T494" i="83"/>
  <c r="T495" i="83"/>
  <c r="T496" i="83"/>
  <c r="T497" i="83"/>
  <c r="T498" i="83"/>
  <c r="T500" i="83"/>
  <c r="T501" i="83"/>
  <c r="T502" i="83"/>
  <c r="T503" i="83"/>
  <c r="T504" i="83"/>
  <c r="T505" i="83"/>
  <c r="T506" i="83"/>
  <c r="T507" i="83"/>
  <c r="T508" i="83"/>
  <c r="T509" i="83"/>
  <c r="T510" i="83"/>
  <c r="T511" i="83"/>
  <c r="T512" i="83"/>
  <c r="T513" i="83"/>
  <c r="T514" i="83"/>
  <c r="T516" i="83"/>
  <c r="T517" i="83"/>
  <c r="T518" i="83"/>
  <c r="T519" i="83"/>
  <c r="T520" i="83"/>
  <c r="T521" i="83"/>
  <c r="T522" i="83"/>
  <c r="T523" i="83"/>
  <c r="T524" i="83"/>
  <c r="T525" i="83"/>
  <c r="T526" i="83"/>
  <c r="T527" i="83"/>
  <c r="T528" i="83"/>
  <c r="T529" i="83"/>
  <c r="T530" i="83"/>
  <c r="T531" i="83"/>
  <c r="T533" i="83"/>
  <c r="T534" i="83"/>
  <c r="T535" i="83"/>
  <c r="T537" i="83"/>
  <c r="T538" i="83"/>
  <c r="T539" i="83"/>
  <c r="T540" i="83"/>
  <c r="T541" i="83"/>
  <c r="G41" i="2" l="1"/>
  <c r="N547" i="83"/>
  <c r="G45" i="2" l="1"/>
  <c r="H10" i="83"/>
  <c r="H11" i="83"/>
  <c r="H12" i="83"/>
  <c r="H13" i="83"/>
  <c r="H14" i="83"/>
  <c r="H15" i="83"/>
  <c r="H16" i="83"/>
  <c r="H17" i="83"/>
  <c r="H18" i="83"/>
  <c r="H19" i="83"/>
  <c r="H20" i="83"/>
  <c r="H21" i="83"/>
  <c r="H22" i="83"/>
  <c r="H23" i="83"/>
  <c r="H24" i="83"/>
  <c r="H25" i="83"/>
  <c r="H26" i="83"/>
  <c r="H27" i="83"/>
  <c r="H28" i="83"/>
  <c r="H29" i="83"/>
  <c r="H30" i="83"/>
  <c r="H31" i="83"/>
  <c r="H32" i="83"/>
  <c r="H33" i="83"/>
  <c r="H34" i="83"/>
  <c r="H35" i="83"/>
  <c r="H36" i="83"/>
  <c r="H37" i="83"/>
  <c r="H38" i="83"/>
  <c r="H39" i="83"/>
  <c r="H40" i="83"/>
  <c r="H41" i="83"/>
  <c r="H42" i="83"/>
  <c r="H43" i="83"/>
  <c r="H44" i="83"/>
  <c r="H45" i="83"/>
  <c r="H46" i="83"/>
  <c r="H47" i="83"/>
  <c r="H48" i="83"/>
  <c r="H49" i="83"/>
  <c r="H50" i="83"/>
  <c r="H51" i="83"/>
  <c r="H52" i="83"/>
  <c r="H53" i="83"/>
  <c r="H54" i="83"/>
  <c r="H55" i="83"/>
  <c r="H56" i="83"/>
  <c r="H57" i="83"/>
  <c r="H58" i="83"/>
  <c r="H59" i="83"/>
  <c r="H60" i="83"/>
  <c r="H61" i="83"/>
  <c r="H62" i="83"/>
  <c r="H64" i="83"/>
  <c r="H65" i="83"/>
  <c r="H66" i="83"/>
  <c r="H67" i="83"/>
  <c r="H68" i="83"/>
  <c r="H69" i="83"/>
  <c r="H70" i="83"/>
  <c r="H71" i="83"/>
  <c r="H72" i="83"/>
  <c r="H73" i="83"/>
  <c r="H74" i="83"/>
  <c r="H75" i="83"/>
  <c r="H76" i="83"/>
  <c r="H77" i="83"/>
  <c r="H78" i="83"/>
  <c r="H79" i="83"/>
  <c r="H80" i="83"/>
  <c r="H81" i="83"/>
  <c r="H82" i="83"/>
  <c r="H83" i="83"/>
  <c r="H84" i="83"/>
  <c r="H85" i="83"/>
  <c r="H86" i="83"/>
  <c r="H87" i="83"/>
  <c r="H88" i="83"/>
  <c r="H89" i="83"/>
  <c r="H90" i="83"/>
  <c r="H91" i="83"/>
  <c r="H92" i="83"/>
  <c r="H93" i="83"/>
  <c r="H94" i="83"/>
  <c r="H95" i="83"/>
  <c r="H96" i="83"/>
  <c r="H97" i="83"/>
  <c r="H98" i="83"/>
  <c r="H99" i="83"/>
  <c r="H100" i="83"/>
  <c r="H101" i="83"/>
  <c r="H102" i="83"/>
  <c r="H103" i="83"/>
  <c r="H104" i="83"/>
  <c r="H105" i="83"/>
  <c r="H106" i="83"/>
  <c r="H107" i="83"/>
  <c r="H108" i="83"/>
  <c r="H109" i="83"/>
  <c r="H110" i="83"/>
  <c r="H111" i="83"/>
  <c r="H112" i="83"/>
  <c r="H113" i="83"/>
  <c r="H114" i="83"/>
  <c r="H115" i="83"/>
  <c r="H116" i="83"/>
  <c r="H117" i="83"/>
  <c r="H118" i="83"/>
  <c r="H119" i="83"/>
  <c r="H120" i="83"/>
  <c r="H121" i="83"/>
  <c r="H122" i="83"/>
  <c r="H123" i="83"/>
  <c r="H124" i="83"/>
  <c r="H125" i="83"/>
  <c r="H126" i="83"/>
  <c r="H127" i="83"/>
  <c r="H128" i="83"/>
  <c r="H129" i="83"/>
  <c r="H130" i="83"/>
  <c r="H131" i="83"/>
  <c r="H132" i="83"/>
  <c r="H133" i="83"/>
  <c r="H134" i="83"/>
  <c r="H135" i="83"/>
  <c r="H136" i="83"/>
  <c r="H137" i="83"/>
  <c r="H138" i="83"/>
  <c r="H139" i="83"/>
  <c r="H140" i="83"/>
  <c r="H141" i="83"/>
  <c r="H142" i="83"/>
  <c r="H143" i="83"/>
  <c r="H144" i="83"/>
  <c r="H145" i="83"/>
  <c r="H146" i="83"/>
  <c r="H147" i="83"/>
  <c r="H148" i="83"/>
  <c r="H149" i="83"/>
  <c r="H150" i="83"/>
  <c r="H151" i="83"/>
  <c r="H152" i="83"/>
  <c r="H153" i="83"/>
  <c r="H155" i="83"/>
  <c r="H156" i="83"/>
  <c r="H157" i="83"/>
  <c r="H158" i="83"/>
  <c r="H159" i="83"/>
  <c r="H160" i="83"/>
  <c r="H161" i="83"/>
  <c r="H162" i="83"/>
  <c r="H163" i="83"/>
  <c r="H164" i="83"/>
  <c r="H165" i="83"/>
  <c r="H166" i="83"/>
  <c r="H167" i="83"/>
  <c r="H168" i="83"/>
  <c r="H169" i="83"/>
  <c r="H170" i="83"/>
  <c r="H171" i="83"/>
  <c r="H172" i="83"/>
  <c r="H173" i="83"/>
  <c r="H174" i="83"/>
  <c r="H175" i="83"/>
  <c r="H176" i="83"/>
  <c r="H177" i="83"/>
  <c r="H178" i="83"/>
  <c r="H179" i="83"/>
  <c r="H180" i="83"/>
  <c r="H181" i="83"/>
  <c r="H182" i="83"/>
  <c r="H183" i="83"/>
  <c r="H184" i="83"/>
  <c r="H185" i="83"/>
  <c r="H186" i="83"/>
  <c r="H188" i="83"/>
  <c r="H189" i="83"/>
  <c r="H190" i="83"/>
  <c r="H191" i="83"/>
  <c r="H192" i="83"/>
  <c r="H193" i="83"/>
  <c r="H194" i="83"/>
  <c r="H195" i="83"/>
  <c r="H196" i="83"/>
  <c r="H197" i="83"/>
  <c r="H198" i="83"/>
  <c r="H199" i="83"/>
  <c r="H200" i="83"/>
  <c r="H201" i="83"/>
  <c r="H202" i="83"/>
  <c r="H203" i="83"/>
  <c r="H204" i="83"/>
  <c r="H205" i="83"/>
  <c r="H206" i="83"/>
  <c r="H207" i="83"/>
  <c r="H208" i="83"/>
  <c r="H209" i="83"/>
  <c r="H210" i="83"/>
  <c r="H211" i="83"/>
  <c r="H212" i="83"/>
  <c r="H213" i="83"/>
  <c r="H214" i="83"/>
  <c r="H215" i="83"/>
  <c r="H217" i="83"/>
  <c r="H218" i="83"/>
  <c r="H219" i="83"/>
  <c r="H220" i="83"/>
  <c r="H221" i="83"/>
  <c r="H222" i="83"/>
  <c r="H224" i="83"/>
  <c r="H225" i="83"/>
  <c r="H226" i="83"/>
  <c r="H227" i="83"/>
  <c r="H228" i="83"/>
  <c r="H229" i="83"/>
  <c r="H230" i="83"/>
  <c r="H231" i="83"/>
  <c r="H232" i="83"/>
  <c r="H233" i="83"/>
  <c r="H234" i="83"/>
  <c r="H235" i="83"/>
  <c r="H236" i="83"/>
  <c r="H237" i="83"/>
  <c r="H238" i="83"/>
  <c r="H239" i="83"/>
  <c r="H240" i="83"/>
  <c r="H241" i="83"/>
  <c r="H242" i="83"/>
  <c r="H243" i="83"/>
  <c r="H244" i="83"/>
  <c r="H245" i="83"/>
  <c r="H246" i="83"/>
  <c r="H247" i="83"/>
  <c r="H248" i="83"/>
  <c r="H249" i="83"/>
  <c r="H250" i="83"/>
  <c r="H251" i="83"/>
  <c r="H252" i="83"/>
  <c r="H253" i="83"/>
  <c r="H254" i="83"/>
  <c r="H255" i="83"/>
  <c r="H256" i="83"/>
  <c r="H257" i="83"/>
  <c r="H258" i="83"/>
  <c r="H259" i="83"/>
  <c r="H260" i="83"/>
  <c r="H261" i="83"/>
  <c r="H262" i="83"/>
  <c r="H263" i="83"/>
  <c r="H264" i="83"/>
  <c r="H265" i="83"/>
  <c r="H266" i="83"/>
  <c r="H267" i="83"/>
  <c r="H268" i="83"/>
  <c r="H269" i="83"/>
  <c r="H270" i="83"/>
  <c r="H271" i="83"/>
  <c r="H272" i="83"/>
  <c r="H273" i="83"/>
  <c r="H274" i="83"/>
  <c r="H275" i="83"/>
  <c r="H276" i="83"/>
  <c r="H277" i="83"/>
  <c r="H278" i="83"/>
  <c r="H279" i="83"/>
  <c r="H280" i="83"/>
  <c r="H281" i="83"/>
  <c r="H282" i="83"/>
  <c r="H283" i="83"/>
  <c r="H284" i="83"/>
  <c r="H285" i="83"/>
  <c r="H286" i="83"/>
  <c r="H287" i="83"/>
  <c r="H288" i="83"/>
  <c r="H289" i="83"/>
  <c r="H290" i="83"/>
  <c r="H291" i="83"/>
  <c r="H292" i="83"/>
  <c r="H293" i="83"/>
  <c r="H294" i="83"/>
  <c r="H295" i="83"/>
  <c r="H296" i="83"/>
  <c r="H297" i="83"/>
  <c r="H298" i="83"/>
  <c r="H299" i="83"/>
  <c r="H300" i="83"/>
  <c r="H301" i="83"/>
  <c r="H302" i="83"/>
  <c r="H303" i="83"/>
  <c r="H304" i="83"/>
  <c r="H305" i="83"/>
  <c r="H306" i="83"/>
  <c r="H307" i="83"/>
  <c r="H308" i="83"/>
  <c r="H309" i="83"/>
  <c r="H310" i="83"/>
  <c r="H311" i="83"/>
  <c r="H312" i="83"/>
  <c r="H313" i="83"/>
  <c r="H314" i="83"/>
  <c r="H315" i="83"/>
  <c r="H316" i="83"/>
  <c r="H317" i="83"/>
  <c r="H319" i="83"/>
  <c r="H320" i="83"/>
  <c r="H321" i="83"/>
  <c r="H322" i="83"/>
  <c r="H323" i="83"/>
  <c r="H324" i="83"/>
  <c r="H325" i="83"/>
  <c r="H326" i="83"/>
  <c r="H327" i="83"/>
  <c r="H328" i="83"/>
  <c r="H329" i="83"/>
  <c r="H330" i="83"/>
  <c r="H331" i="83"/>
  <c r="H332" i="83"/>
  <c r="H333" i="83"/>
  <c r="H334" i="83"/>
  <c r="H335" i="83"/>
  <c r="H336" i="83"/>
  <c r="H337" i="83"/>
  <c r="H338" i="83"/>
  <c r="H339" i="83"/>
  <c r="H340" i="83"/>
  <c r="H341" i="83"/>
  <c r="H342" i="83"/>
  <c r="H343" i="83"/>
  <c r="H344" i="83"/>
  <c r="H345" i="83"/>
  <c r="H346" i="83"/>
  <c r="H347" i="83"/>
  <c r="H348" i="83"/>
  <c r="H349" i="83"/>
  <c r="H350" i="83"/>
  <c r="H351" i="83"/>
  <c r="H352" i="83"/>
  <c r="H353" i="83"/>
  <c r="H354" i="83"/>
  <c r="H355" i="83"/>
  <c r="H356" i="83"/>
  <c r="H357" i="83"/>
  <c r="H358" i="83"/>
  <c r="H359" i="83"/>
  <c r="H360" i="83"/>
  <c r="H361" i="83"/>
  <c r="H362" i="83"/>
  <c r="H363" i="83"/>
  <c r="H364" i="83"/>
  <c r="H365" i="83"/>
  <c r="H366" i="83"/>
  <c r="H367" i="83"/>
  <c r="H368" i="83"/>
  <c r="H369" i="83"/>
  <c r="H370" i="83"/>
  <c r="H371" i="83"/>
  <c r="H372" i="83"/>
  <c r="H373" i="83"/>
  <c r="H374" i="83"/>
  <c r="H375" i="83"/>
  <c r="H376" i="83"/>
  <c r="H377" i="83"/>
  <c r="H378" i="83"/>
  <c r="H379" i="83"/>
  <c r="H380" i="83"/>
  <c r="H381" i="83"/>
  <c r="H382" i="83"/>
  <c r="H383" i="83"/>
  <c r="H384" i="83"/>
  <c r="H385" i="83"/>
  <c r="H386" i="83"/>
  <c r="H387" i="83"/>
  <c r="H388" i="83"/>
  <c r="H389" i="83"/>
  <c r="H390" i="83"/>
  <c r="H391" i="83"/>
  <c r="H392" i="83"/>
  <c r="H393" i="83"/>
  <c r="H394" i="83"/>
  <c r="H395" i="83"/>
  <c r="H396" i="83"/>
  <c r="H397" i="83"/>
  <c r="H398" i="83"/>
  <c r="H399" i="83"/>
  <c r="H400" i="83"/>
  <c r="H401" i="83"/>
  <c r="H402" i="83"/>
  <c r="H403" i="83"/>
  <c r="H404" i="83"/>
  <c r="H405" i="83"/>
  <c r="H406" i="83"/>
  <c r="H407" i="83"/>
  <c r="H408" i="83"/>
  <c r="H409" i="83"/>
  <c r="H410" i="83"/>
  <c r="H411" i="83"/>
  <c r="H412" i="83"/>
  <c r="H413" i="83"/>
  <c r="H414" i="83"/>
  <c r="H415" i="83"/>
  <c r="H416" i="83"/>
  <c r="H417" i="83"/>
  <c r="H418" i="83"/>
  <c r="H419" i="83"/>
  <c r="H420" i="83"/>
  <c r="H421" i="83"/>
  <c r="H422" i="83"/>
  <c r="H423" i="83"/>
  <c r="H424" i="83"/>
  <c r="H425" i="83"/>
  <c r="H426" i="83"/>
  <c r="H427" i="83"/>
  <c r="H428" i="83"/>
  <c r="H429" i="83"/>
  <c r="H430" i="83"/>
  <c r="H431" i="83"/>
  <c r="H432" i="83"/>
  <c r="H434" i="83"/>
  <c r="H435" i="83"/>
  <c r="H436" i="83"/>
  <c r="H437" i="83"/>
  <c r="H438" i="83"/>
  <c r="H439" i="83"/>
  <c r="H440" i="83"/>
  <c r="H441" i="83"/>
  <c r="H442" i="83"/>
  <c r="H443" i="83"/>
  <c r="H444" i="83"/>
  <c r="H445" i="83"/>
  <c r="H446" i="83"/>
  <c r="H447" i="83"/>
  <c r="H448" i="83"/>
  <c r="H449" i="83"/>
  <c r="H450" i="83"/>
  <c r="H451" i="83"/>
  <c r="H452" i="83"/>
  <c r="H453" i="83"/>
  <c r="H454" i="83"/>
  <c r="H455" i="83"/>
  <c r="H456" i="83"/>
  <c r="H457" i="83"/>
  <c r="H458" i="83"/>
  <c r="H459" i="83"/>
  <c r="H460" i="83"/>
  <c r="H461" i="83"/>
  <c r="H462" i="83"/>
  <c r="H463" i="83"/>
  <c r="H464" i="83"/>
  <c r="H465" i="83"/>
  <c r="H467" i="83"/>
  <c r="H468" i="83"/>
  <c r="H470" i="83"/>
  <c r="H472" i="83"/>
  <c r="H473" i="83"/>
  <c r="H474" i="83"/>
  <c r="H476" i="83"/>
  <c r="H477" i="83"/>
  <c r="H478" i="83"/>
  <c r="H479" i="83"/>
  <c r="H481" i="83"/>
  <c r="H482" i="83"/>
  <c r="H483" i="83"/>
  <c r="H484" i="83"/>
  <c r="H485" i="83"/>
  <c r="H486" i="83"/>
  <c r="H487" i="83"/>
  <c r="H488" i="83"/>
  <c r="H489" i="83"/>
  <c r="H490" i="83"/>
  <c r="H491" i="83"/>
  <c r="H492" i="83"/>
  <c r="H493" i="83"/>
  <c r="H494" i="83"/>
  <c r="H495" i="83"/>
  <c r="H496" i="83"/>
  <c r="H497" i="83"/>
  <c r="H498" i="83"/>
  <c r="H500" i="83"/>
  <c r="H501" i="83"/>
  <c r="H502" i="83"/>
  <c r="H503" i="83"/>
  <c r="H504" i="83"/>
  <c r="H505" i="83"/>
  <c r="H506" i="83"/>
  <c r="H507" i="83"/>
  <c r="H508" i="83"/>
  <c r="H509" i="83"/>
  <c r="H510" i="83"/>
  <c r="H511" i="83"/>
  <c r="H512" i="83"/>
  <c r="H513" i="83"/>
  <c r="H514" i="83"/>
  <c r="H516" i="83"/>
  <c r="H517" i="83"/>
  <c r="H518" i="83"/>
  <c r="H519" i="83"/>
  <c r="H520" i="83"/>
  <c r="H521" i="83"/>
  <c r="H522" i="83"/>
  <c r="H523" i="83"/>
  <c r="H524" i="83"/>
  <c r="H525" i="83"/>
  <c r="H526" i="83"/>
  <c r="H527" i="83"/>
  <c r="H528" i="83"/>
  <c r="H529" i="83"/>
  <c r="H530" i="83"/>
  <c r="H531" i="83"/>
  <c r="H533" i="83"/>
  <c r="H534" i="83"/>
  <c r="H535" i="83"/>
  <c r="H537" i="83"/>
  <c r="H538" i="83"/>
  <c r="H539" i="83"/>
  <c r="H540" i="83"/>
  <c r="H541" i="83"/>
  <c r="AO541" i="83" l="1"/>
  <c r="AN541" i="83"/>
  <c r="AL541" i="83"/>
  <c r="AJ541" i="83"/>
  <c r="AH541" i="83"/>
  <c r="AG541" i="83"/>
  <c r="AE541" i="83"/>
  <c r="AA541" i="83"/>
  <c r="AB541" i="83" s="1"/>
  <c r="Y541" i="83"/>
  <c r="Z541" i="83" s="1"/>
  <c r="O541" i="83"/>
  <c r="P541" i="83"/>
  <c r="AO540" i="83"/>
  <c r="AN540" i="83"/>
  <c r="AL540" i="83"/>
  <c r="AJ540" i="83"/>
  <c r="AH540" i="83"/>
  <c r="AG540" i="83"/>
  <c r="AE540" i="83"/>
  <c r="AA540" i="83"/>
  <c r="AB540" i="83" s="1"/>
  <c r="Y540" i="83"/>
  <c r="Z540" i="83" s="1"/>
  <c r="U540" i="83"/>
  <c r="O540" i="83"/>
  <c r="P540" i="83"/>
  <c r="AO539" i="83"/>
  <c r="AN539" i="83"/>
  <c r="AL539" i="83"/>
  <c r="AJ539" i="83"/>
  <c r="AH539" i="83"/>
  <c r="AG539" i="83"/>
  <c r="AE539" i="83"/>
  <c r="AA539" i="83"/>
  <c r="AB539" i="83" s="1"/>
  <c r="Y539" i="83"/>
  <c r="Z539" i="83" s="1"/>
  <c r="O539" i="83"/>
  <c r="P539" i="83"/>
  <c r="AO538" i="83"/>
  <c r="AN538" i="83"/>
  <c r="AL538" i="83"/>
  <c r="AJ538" i="83"/>
  <c r="AH538" i="83"/>
  <c r="AG538" i="83"/>
  <c r="AE538" i="83"/>
  <c r="AA538" i="83"/>
  <c r="AB538" i="83" s="1"/>
  <c r="Y538" i="83"/>
  <c r="Z538" i="83" s="1"/>
  <c r="U538" i="83"/>
  <c r="O538" i="83"/>
  <c r="P538" i="83"/>
  <c r="AO537" i="83"/>
  <c r="AN537" i="83"/>
  <c r="AL537" i="83"/>
  <c r="AJ537" i="83"/>
  <c r="AH537" i="83"/>
  <c r="AG537" i="83"/>
  <c r="U537" i="83"/>
  <c r="W536" i="83"/>
  <c r="F536" i="83" s="1"/>
  <c r="AO535" i="83"/>
  <c r="AN535" i="83"/>
  <c r="AL535" i="83"/>
  <c r="AJ535" i="83"/>
  <c r="AH535" i="83"/>
  <c r="AG535" i="83"/>
  <c r="AE535" i="83"/>
  <c r="AA535" i="83"/>
  <c r="Y535" i="83"/>
  <c r="Z535" i="83" s="1"/>
  <c r="U535" i="83"/>
  <c r="O535" i="83"/>
  <c r="P535" i="83"/>
  <c r="AO534" i="83"/>
  <c r="AN534" i="83"/>
  <c r="AL534" i="83"/>
  <c r="AJ534" i="83"/>
  <c r="AH534" i="83"/>
  <c r="AG534" i="83"/>
  <c r="AE534" i="83"/>
  <c r="AA534" i="83"/>
  <c r="Y534" i="83"/>
  <c r="Z534" i="83" s="1"/>
  <c r="U534" i="83"/>
  <c r="O534" i="83"/>
  <c r="P534" i="83"/>
  <c r="AO533" i="83"/>
  <c r="AN533" i="83"/>
  <c r="AL533" i="83"/>
  <c r="AJ533" i="83"/>
  <c r="AH533" i="83"/>
  <c r="AG533" i="83"/>
  <c r="U533" i="83"/>
  <c r="W532" i="83"/>
  <c r="F532" i="83" s="1"/>
  <c r="AO531" i="83"/>
  <c r="AN531" i="83"/>
  <c r="AL531" i="83"/>
  <c r="AJ531" i="83"/>
  <c r="AH531" i="83"/>
  <c r="AG531" i="83"/>
  <c r="AE531" i="83"/>
  <c r="AA531" i="83"/>
  <c r="AB531" i="83" s="1"/>
  <c r="Y531" i="83"/>
  <c r="Z531" i="83" s="1"/>
  <c r="U531" i="83"/>
  <c r="O531" i="83"/>
  <c r="P531" i="83"/>
  <c r="AO530" i="83"/>
  <c r="AN530" i="83"/>
  <c r="AL530" i="83"/>
  <c r="AJ530" i="83"/>
  <c r="AH530" i="83"/>
  <c r="AG530" i="83"/>
  <c r="AE530" i="83"/>
  <c r="AA530" i="83"/>
  <c r="AB530" i="83" s="1"/>
  <c r="Y530" i="83"/>
  <c r="Z530" i="83" s="1"/>
  <c r="U530" i="83"/>
  <c r="O530" i="83"/>
  <c r="P530" i="83"/>
  <c r="AO529" i="83"/>
  <c r="AN529" i="83"/>
  <c r="AL529" i="83"/>
  <c r="AJ529" i="83"/>
  <c r="AH529" i="83"/>
  <c r="AG529" i="83"/>
  <c r="AE529" i="83"/>
  <c r="AA529" i="83"/>
  <c r="AB529" i="83" s="1"/>
  <c r="Y529" i="83"/>
  <c r="Z529" i="83" s="1"/>
  <c r="U529" i="83"/>
  <c r="O529" i="83"/>
  <c r="P529" i="83"/>
  <c r="AO528" i="83"/>
  <c r="AN528" i="83"/>
  <c r="AL528" i="83"/>
  <c r="AJ528" i="83"/>
  <c r="AH528" i="83"/>
  <c r="AG528" i="83"/>
  <c r="AE528" i="83"/>
  <c r="AA528" i="83"/>
  <c r="AB528" i="83" s="1"/>
  <c r="Y528" i="83"/>
  <c r="Z528" i="83" s="1"/>
  <c r="U528" i="83"/>
  <c r="O528" i="83"/>
  <c r="P528" i="83"/>
  <c r="AO527" i="83"/>
  <c r="AN527" i="83"/>
  <c r="AL527" i="83"/>
  <c r="AJ527" i="83"/>
  <c r="AH527" i="83"/>
  <c r="AG527" i="83"/>
  <c r="AE527" i="83"/>
  <c r="AA527" i="83"/>
  <c r="AB527" i="83" s="1"/>
  <c r="Y527" i="83"/>
  <c r="Z527" i="83" s="1"/>
  <c r="U527" i="83"/>
  <c r="O527" i="83"/>
  <c r="P527" i="83"/>
  <c r="AO526" i="83"/>
  <c r="AN526" i="83"/>
  <c r="AL526" i="83"/>
  <c r="AJ526" i="83"/>
  <c r="AH526" i="83"/>
  <c r="AG526" i="83"/>
  <c r="AE526" i="83"/>
  <c r="AA526" i="83"/>
  <c r="AB526" i="83" s="1"/>
  <c r="Y526" i="83"/>
  <c r="Z526" i="83" s="1"/>
  <c r="U526" i="83"/>
  <c r="O526" i="83"/>
  <c r="P526" i="83"/>
  <c r="AO525" i="83"/>
  <c r="AN525" i="83"/>
  <c r="AL525" i="83"/>
  <c r="AJ525" i="83"/>
  <c r="AH525" i="83"/>
  <c r="AG525" i="83"/>
  <c r="AE525" i="83"/>
  <c r="AA525" i="83"/>
  <c r="AB525" i="83" s="1"/>
  <c r="Y525" i="83"/>
  <c r="Z525" i="83" s="1"/>
  <c r="U525" i="83"/>
  <c r="O525" i="83"/>
  <c r="P525" i="83"/>
  <c r="AO524" i="83"/>
  <c r="AN524" i="83"/>
  <c r="AL524" i="83"/>
  <c r="AJ524" i="83"/>
  <c r="AH524" i="83"/>
  <c r="AG524" i="83"/>
  <c r="AE524" i="83"/>
  <c r="AA524" i="83"/>
  <c r="AB524" i="83" s="1"/>
  <c r="Y524" i="83"/>
  <c r="Z524" i="83" s="1"/>
  <c r="U524" i="83"/>
  <c r="O524" i="83"/>
  <c r="P524" i="83"/>
  <c r="AO523" i="83"/>
  <c r="AN523" i="83"/>
  <c r="AL523" i="83"/>
  <c r="AJ523" i="83"/>
  <c r="AH523" i="83"/>
  <c r="AG523" i="83"/>
  <c r="AE523" i="83"/>
  <c r="AA523" i="83"/>
  <c r="AB523" i="83" s="1"/>
  <c r="Y523" i="83"/>
  <c r="Z523" i="83" s="1"/>
  <c r="U523" i="83"/>
  <c r="O523" i="83"/>
  <c r="P523" i="83"/>
  <c r="AO522" i="83"/>
  <c r="AN522" i="83"/>
  <c r="AL522" i="83"/>
  <c r="AJ522" i="83"/>
  <c r="AH522" i="83"/>
  <c r="AG522" i="83"/>
  <c r="AE522" i="83"/>
  <c r="AA522" i="83"/>
  <c r="AB522" i="83" s="1"/>
  <c r="Y522" i="83"/>
  <c r="Z522" i="83" s="1"/>
  <c r="U522" i="83"/>
  <c r="O522" i="83"/>
  <c r="P522" i="83"/>
  <c r="AO521" i="83"/>
  <c r="AN521" i="83"/>
  <c r="AL521" i="83"/>
  <c r="AJ521" i="83"/>
  <c r="AH521" i="83"/>
  <c r="AG521" i="83"/>
  <c r="AE521" i="83"/>
  <c r="AA521" i="83"/>
  <c r="AB521" i="83" s="1"/>
  <c r="Y521" i="83"/>
  <c r="Z521" i="83" s="1"/>
  <c r="U521" i="83"/>
  <c r="O521" i="83"/>
  <c r="P521" i="83"/>
  <c r="AO520" i="83"/>
  <c r="AN520" i="83"/>
  <c r="AL520" i="83"/>
  <c r="AJ520" i="83"/>
  <c r="AH520" i="83"/>
  <c r="AG520" i="83"/>
  <c r="AE520" i="83"/>
  <c r="AA520" i="83"/>
  <c r="AB520" i="83" s="1"/>
  <c r="Y520" i="83"/>
  <c r="Z520" i="83" s="1"/>
  <c r="U520" i="83"/>
  <c r="O520" i="83"/>
  <c r="P520" i="83"/>
  <c r="AO519" i="83"/>
  <c r="AN519" i="83"/>
  <c r="AL519" i="83"/>
  <c r="AJ519" i="83"/>
  <c r="AH519" i="83"/>
  <c r="AG519" i="83"/>
  <c r="AE519" i="83"/>
  <c r="AA519" i="83"/>
  <c r="AB519" i="83" s="1"/>
  <c r="Y519" i="83"/>
  <c r="Z519" i="83" s="1"/>
  <c r="U519" i="83"/>
  <c r="O519" i="83"/>
  <c r="P519" i="83"/>
  <c r="AO518" i="83"/>
  <c r="AN518" i="83"/>
  <c r="AL518" i="83"/>
  <c r="AJ518" i="83"/>
  <c r="AH518" i="83"/>
  <c r="AG518" i="83"/>
  <c r="AE518" i="83"/>
  <c r="AA518" i="83"/>
  <c r="AB518" i="83" s="1"/>
  <c r="Y518" i="83"/>
  <c r="Z518" i="83" s="1"/>
  <c r="U518" i="83"/>
  <c r="O518" i="83"/>
  <c r="P518" i="83"/>
  <c r="AO517" i="83"/>
  <c r="AN517" i="83"/>
  <c r="AL517" i="83"/>
  <c r="AJ517" i="83"/>
  <c r="AH517" i="83"/>
  <c r="AG517" i="83"/>
  <c r="AE517" i="83"/>
  <c r="AA517" i="83"/>
  <c r="AB517" i="83" s="1"/>
  <c r="Y517" i="83"/>
  <c r="Z517" i="83" s="1"/>
  <c r="U517" i="83"/>
  <c r="O517" i="83"/>
  <c r="P517" i="83"/>
  <c r="AO516" i="83"/>
  <c r="AN516" i="83"/>
  <c r="AL516" i="83"/>
  <c r="AJ516" i="83"/>
  <c r="AH516" i="83"/>
  <c r="AG516" i="83"/>
  <c r="AA516" i="83"/>
  <c r="AB516" i="83" s="1"/>
  <c r="Y516" i="83"/>
  <c r="Z516" i="83" s="1"/>
  <c r="W515" i="83"/>
  <c r="F515" i="83" s="1"/>
  <c r="AO514" i="83"/>
  <c r="AN514" i="83"/>
  <c r="AL514" i="83"/>
  <c r="AJ514" i="83"/>
  <c r="AH514" i="83"/>
  <c r="AG514" i="83"/>
  <c r="AE514" i="83"/>
  <c r="AA514" i="83"/>
  <c r="AB514" i="83" s="1"/>
  <c r="Y514" i="83"/>
  <c r="Z514" i="83" s="1"/>
  <c r="U514" i="83"/>
  <c r="O514" i="83"/>
  <c r="P514" i="83"/>
  <c r="AO513" i="83"/>
  <c r="AN513" i="83"/>
  <c r="AL513" i="83"/>
  <c r="AJ513" i="83"/>
  <c r="AH513" i="83"/>
  <c r="AG513" i="83"/>
  <c r="AE513" i="83"/>
  <c r="AA513" i="83"/>
  <c r="AB513" i="83" s="1"/>
  <c r="Y513" i="83"/>
  <c r="Z513" i="83" s="1"/>
  <c r="U513" i="83"/>
  <c r="O513" i="83"/>
  <c r="P513" i="83"/>
  <c r="AO512" i="83"/>
  <c r="AN512" i="83"/>
  <c r="AL512" i="83"/>
  <c r="AJ512" i="83"/>
  <c r="AH512" i="83"/>
  <c r="AG512" i="83"/>
  <c r="AE512" i="83"/>
  <c r="AA512" i="83"/>
  <c r="AB512" i="83" s="1"/>
  <c r="Y512" i="83"/>
  <c r="Z512" i="83" s="1"/>
  <c r="U512" i="83"/>
  <c r="O512" i="83"/>
  <c r="P512" i="83"/>
  <c r="AO511" i="83"/>
  <c r="AN511" i="83"/>
  <c r="AL511" i="83"/>
  <c r="AJ511" i="83"/>
  <c r="AH511" i="83"/>
  <c r="AG511" i="83"/>
  <c r="AE511" i="83"/>
  <c r="AA511" i="83"/>
  <c r="AB511" i="83" s="1"/>
  <c r="Y511" i="83"/>
  <c r="Z511" i="83" s="1"/>
  <c r="U511" i="83"/>
  <c r="O511" i="83"/>
  <c r="P511" i="83"/>
  <c r="AO510" i="83"/>
  <c r="AN510" i="83"/>
  <c r="AL510" i="83"/>
  <c r="AJ510" i="83"/>
  <c r="AH510" i="83"/>
  <c r="AG510" i="83"/>
  <c r="AE510" i="83"/>
  <c r="AA510" i="83"/>
  <c r="AB510" i="83" s="1"/>
  <c r="Y510" i="83"/>
  <c r="Z510" i="83" s="1"/>
  <c r="U510" i="83"/>
  <c r="P510" i="83"/>
  <c r="L510" i="83"/>
  <c r="O510" i="83" s="1"/>
  <c r="AO509" i="83"/>
  <c r="AN509" i="83"/>
  <c r="AL509" i="83"/>
  <c r="AJ509" i="83"/>
  <c r="AH509" i="83"/>
  <c r="AG509" i="83"/>
  <c r="AE509" i="83"/>
  <c r="AA509" i="83"/>
  <c r="AB509" i="83" s="1"/>
  <c r="Y509" i="83"/>
  <c r="Z509" i="83" s="1"/>
  <c r="U509" i="83"/>
  <c r="P509" i="83"/>
  <c r="L509" i="83"/>
  <c r="O509" i="83" s="1"/>
  <c r="AO508" i="83"/>
  <c r="AN508" i="83"/>
  <c r="AL508" i="83"/>
  <c r="AJ508" i="83"/>
  <c r="AH508" i="83"/>
  <c r="AG508" i="83"/>
  <c r="AE508" i="83"/>
  <c r="AA508" i="83"/>
  <c r="AB508" i="83" s="1"/>
  <c r="Y508" i="83"/>
  <c r="Z508" i="83" s="1"/>
  <c r="U508" i="83"/>
  <c r="P508" i="83"/>
  <c r="L508" i="83"/>
  <c r="O508" i="83" s="1"/>
  <c r="AO507" i="83"/>
  <c r="AN507" i="83"/>
  <c r="AL507" i="83"/>
  <c r="AJ507" i="83"/>
  <c r="AH507" i="83"/>
  <c r="AG507" i="83"/>
  <c r="AE507" i="83"/>
  <c r="AA507" i="83"/>
  <c r="AB507" i="83" s="1"/>
  <c r="Y507" i="83"/>
  <c r="Z507" i="83" s="1"/>
  <c r="U507" i="83"/>
  <c r="P507" i="83"/>
  <c r="L507" i="83"/>
  <c r="O507" i="83" s="1"/>
  <c r="AO506" i="83"/>
  <c r="AN506" i="83"/>
  <c r="AL506" i="83"/>
  <c r="AJ506" i="83"/>
  <c r="AH506" i="83"/>
  <c r="AG506" i="83"/>
  <c r="AE506" i="83"/>
  <c r="AA506" i="83"/>
  <c r="AB506" i="83" s="1"/>
  <c r="Y506" i="83"/>
  <c r="Z506" i="83" s="1"/>
  <c r="U506" i="83"/>
  <c r="P506" i="83"/>
  <c r="L506" i="83"/>
  <c r="O506" i="83" s="1"/>
  <c r="AO505" i="83"/>
  <c r="AN505" i="83"/>
  <c r="AL505" i="83"/>
  <c r="AJ505" i="83"/>
  <c r="AH505" i="83"/>
  <c r="AG505" i="83"/>
  <c r="AE505" i="83"/>
  <c r="AA505" i="83"/>
  <c r="AB505" i="83" s="1"/>
  <c r="Y505" i="83"/>
  <c r="Z505" i="83" s="1"/>
  <c r="U505" i="83"/>
  <c r="P505" i="83"/>
  <c r="L505" i="83"/>
  <c r="O505" i="83" s="1"/>
  <c r="AO504" i="83"/>
  <c r="AN504" i="83"/>
  <c r="AL504" i="83"/>
  <c r="AJ504" i="83"/>
  <c r="AH504" i="83"/>
  <c r="AG504" i="83"/>
  <c r="AE504" i="83"/>
  <c r="AA504" i="83"/>
  <c r="AB504" i="83" s="1"/>
  <c r="Y504" i="83"/>
  <c r="Z504" i="83" s="1"/>
  <c r="U504" i="83"/>
  <c r="P504" i="83"/>
  <c r="L504" i="83"/>
  <c r="O504" i="83" s="1"/>
  <c r="AO503" i="83"/>
  <c r="AN503" i="83"/>
  <c r="AL503" i="83"/>
  <c r="AJ503" i="83"/>
  <c r="AH503" i="83"/>
  <c r="AG503" i="83"/>
  <c r="AE503" i="83"/>
  <c r="AA503" i="83"/>
  <c r="AB503" i="83" s="1"/>
  <c r="Y503" i="83"/>
  <c r="Z503" i="83" s="1"/>
  <c r="U503" i="83"/>
  <c r="P503" i="83"/>
  <c r="L503" i="83"/>
  <c r="O503" i="83" s="1"/>
  <c r="AO502" i="83"/>
  <c r="AN502" i="83"/>
  <c r="AL502" i="83"/>
  <c r="AJ502" i="83"/>
  <c r="AH502" i="83"/>
  <c r="AG502" i="83"/>
  <c r="AE502" i="83"/>
  <c r="AA502" i="83"/>
  <c r="AB502" i="83" s="1"/>
  <c r="Y502" i="83"/>
  <c r="Z502" i="83" s="1"/>
  <c r="U502" i="83"/>
  <c r="P502" i="83"/>
  <c r="L502" i="83"/>
  <c r="O502" i="83" s="1"/>
  <c r="AO501" i="83"/>
  <c r="AN501" i="83"/>
  <c r="AL501" i="83"/>
  <c r="AJ501" i="83"/>
  <c r="AH501" i="83"/>
  <c r="AG501" i="83"/>
  <c r="AE501" i="83"/>
  <c r="AA501" i="83"/>
  <c r="AB501" i="83" s="1"/>
  <c r="Y501" i="83"/>
  <c r="Z501" i="83" s="1"/>
  <c r="U501" i="83"/>
  <c r="P501" i="83"/>
  <c r="L501" i="83"/>
  <c r="O501" i="83" s="1"/>
  <c r="AO500" i="83"/>
  <c r="AN500" i="83"/>
  <c r="AL500" i="83"/>
  <c r="AJ500" i="83"/>
  <c r="AH500" i="83"/>
  <c r="AG500" i="83"/>
  <c r="AA500" i="83"/>
  <c r="AB500" i="83" s="1"/>
  <c r="Y500" i="83"/>
  <c r="Z500" i="83" s="1"/>
  <c r="U500" i="83"/>
  <c r="F499" i="83"/>
  <c r="AO498" i="83"/>
  <c r="AN498" i="83"/>
  <c r="AL498" i="83"/>
  <c r="AJ498" i="83"/>
  <c r="AH498" i="83"/>
  <c r="AG498" i="83"/>
  <c r="U498" i="83"/>
  <c r="AO497" i="83"/>
  <c r="AN497" i="83"/>
  <c r="AL497" i="83"/>
  <c r="AJ497" i="83"/>
  <c r="AH497" i="83"/>
  <c r="AG497" i="83"/>
  <c r="AE497" i="83"/>
  <c r="AA497" i="83"/>
  <c r="AB497" i="83" s="1"/>
  <c r="Y497" i="83"/>
  <c r="Z497" i="83" s="1"/>
  <c r="U497" i="83"/>
  <c r="P497" i="83"/>
  <c r="L497" i="83"/>
  <c r="O497" i="83" s="1"/>
  <c r="AO496" i="83"/>
  <c r="AN496" i="83"/>
  <c r="AL496" i="83"/>
  <c r="AJ496" i="83"/>
  <c r="AH496" i="83"/>
  <c r="AG496" i="83"/>
  <c r="AE496" i="83"/>
  <c r="AA496" i="83"/>
  <c r="AB496" i="83" s="1"/>
  <c r="Y496" i="83"/>
  <c r="Z496" i="83" s="1"/>
  <c r="U496" i="83"/>
  <c r="P496" i="83"/>
  <c r="L496" i="83"/>
  <c r="O496" i="83" s="1"/>
  <c r="AO495" i="83"/>
  <c r="AN495" i="83"/>
  <c r="AL495" i="83"/>
  <c r="AJ495" i="83"/>
  <c r="AH495" i="83"/>
  <c r="AG495" i="83"/>
  <c r="AE495" i="83"/>
  <c r="AA495" i="83"/>
  <c r="AB495" i="83" s="1"/>
  <c r="Y495" i="83"/>
  <c r="Z495" i="83" s="1"/>
  <c r="U495" i="83"/>
  <c r="P495" i="83"/>
  <c r="L495" i="83"/>
  <c r="O495" i="83" s="1"/>
  <c r="AO494" i="83"/>
  <c r="AN494" i="83"/>
  <c r="AL494" i="83"/>
  <c r="AJ494" i="83"/>
  <c r="AH494" i="83"/>
  <c r="AG494" i="83"/>
  <c r="AE494" i="83"/>
  <c r="AA494" i="83"/>
  <c r="AB494" i="83" s="1"/>
  <c r="Y494" i="83"/>
  <c r="Z494" i="83" s="1"/>
  <c r="U494" i="83"/>
  <c r="P494" i="83"/>
  <c r="L494" i="83"/>
  <c r="O494" i="83" s="1"/>
  <c r="AO493" i="83"/>
  <c r="AN493" i="83"/>
  <c r="AL493" i="83"/>
  <c r="AJ493" i="83"/>
  <c r="AH493" i="83"/>
  <c r="AG493" i="83"/>
  <c r="AE493" i="83"/>
  <c r="AA493" i="83"/>
  <c r="AB493" i="83" s="1"/>
  <c r="Y493" i="83"/>
  <c r="Z493" i="83" s="1"/>
  <c r="U493" i="83"/>
  <c r="P493" i="83"/>
  <c r="L493" i="83"/>
  <c r="O493" i="83" s="1"/>
  <c r="AO492" i="83"/>
  <c r="AN492" i="83"/>
  <c r="AL492" i="83"/>
  <c r="AJ492" i="83"/>
  <c r="AH492" i="83"/>
  <c r="AG492" i="83"/>
  <c r="AE492" i="83"/>
  <c r="AA492" i="83"/>
  <c r="AB492" i="83" s="1"/>
  <c r="Y492" i="83"/>
  <c r="Z492" i="83" s="1"/>
  <c r="U492" i="83"/>
  <c r="P492" i="83"/>
  <c r="L492" i="83"/>
  <c r="O492" i="83" s="1"/>
  <c r="AO491" i="83"/>
  <c r="AN491" i="83"/>
  <c r="AL491" i="83"/>
  <c r="AJ491" i="83"/>
  <c r="AH491" i="83"/>
  <c r="AG491" i="83"/>
  <c r="AE491" i="83"/>
  <c r="AA491" i="83"/>
  <c r="AB491" i="83" s="1"/>
  <c r="Y491" i="83"/>
  <c r="Z491" i="83" s="1"/>
  <c r="U491" i="83"/>
  <c r="P491" i="83"/>
  <c r="L491" i="83"/>
  <c r="O491" i="83" s="1"/>
  <c r="AO490" i="83"/>
  <c r="AN490" i="83"/>
  <c r="AL490" i="83"/>
  <c r="AJ490" i="83"/>
  <c r="AH490" i="83"/>
  <c r="AG490" i="83"/>
  <c r="AE490" i="83"/>
  <c r="AA490" i="83"/>
  <c r="AB490" i="83" s="1"/>
  <c r="Y490" i="83"/>
  <c r="Z490" i="83" s="1"/>
  <c r="U490" i="83"/>
  <c r="P490" i="83"/>
  <c r="L490" i="83"/>
  <c r="O490" i="83" s="1"/>
  <c r="AO489" i="83"/>
  <c r="AN489" i="83"/>
  <c r="AL489" i="83"/>
  <c r="AJ489" i="83"/>
  <c r="AH489" i="83"/>
  <c r="AG489" i="83"/>
  <c r="AE489" i="83"/>
  <c r="AA489" i="83"/>
  <c r="AB489" i="83" s="1"/>
  <c r="Y489" i="83"/>
  <c r="Z489" i="83" s="1"/>
  <c r="U489" i="83"/>
  <c r="P489" i="83"/>
  <c r="L489" i="83"/>
  <c r="O489" i="83" s="1"/>
  <c r="AO488" i="83"/>
  <c r="AN488" i="83"/>
  <c r="AL488" i="83"/>
  <c r="AJ488" i="83"/>
  <c r="AH488" i="83"/>
  <c r="AG488" i="83"/>
  <c r="AE488" i="83"/>
  <c r="AA488" i="83"/>
  <c r="AB488" i="83" s="1"/>
  <c r="Y488" i="83"/>
  <c r="Z488" i="83" s="1"/>
  <c r="U488" i="83"/>
  <c r="P488" i="83"/>
  <c r="L488" i="83"/>
  <c r="O488" i="83" s="1"/>
  <c r="AO487" i="83"/>
  <c r="AN487" i="83"/>
  <c r="AL487" i="83"/>
  <c r="AJ487" i="83"/>
  <c r="AH487" i="83"/>
  <c r="AG487" i="83"/>
  <c r="AE487" i="83"/>
  <c r="AA487" i="83"/>
  <c r="AB487" i="83" s="1"/>
  <c r="Y487" i="83"/>
  <c r="Z487" i="83" s="1"/>
  <c r="U487" i="83"/>
  <c r="P487" i="83"/>
  <c r="L487" i="83"/>
  <c r="O487" i="83" s="1"/>
  <c r="AO486" i="83"/>
  <c r="AN486" i="83"/>
  <c r="AL486" i="83"/>
  <c r="AJ486" i="83"/>
  <c r="AH486" i="83"/>
  <c r="AG486" i="83"/>
  <c r="AE486" i="83"/>
  <c r="AA486" i="83"/>
  <c r="AB486" i="83" s="1"/>
  <c r="Y486" i="83"/>
  <c r="Z486" i="83" s="1"/>
  <c r="U486" i="83"/>
  <c r="P486" i="83"/>
  <c r="L486" i="83"/>
  <c r="O486" i="83" s="1"/>
  <c r="AO485" i="83"/>
  <c r="AN485" i="83"/>
  <c r="AL485" i="83"/>
  <c r="AJ485" i="83"/>
  <c r="AH485" i="83"/>
  <c r="AG485" i="83"/>
  <c r="AE485" i="83"/>
  <c r="AA485" i="83"/>
  <c r="AB485" i="83" s="1"/>
  <c r="Y485" i="83"/>
  <c r="Z485" i="83" s="1"/>
  <c r="U485" i="83"/>
  <c r="P485" i="83"/>
  <c r="L485" i="83"/>
  <c r="O485" i="83" s="1"/>
  <c r="AO484" i="83"/>
  <c r="AN484" i="83"/>
  <c r="AL484" i="83"/>
  <c r="AJ484" i="83"/>
  <c r="AH484" i="83"/>
  <c r="AG484" i="83"/>
  <c r="AE484" i="83"/>
  <c r="AA484" i="83"/>
  <c r="AB484" i="83" s="1"/>
  <c r="Y484" i="83"/>
  <c r="Z484" i="83" s="1"/>
  <c r="U484" i="83"/>
  <c r="P484" i="83"/>
  <c r="L484" i="83"/>
  <c r="O484" i="83" s="1"/>
  <c r="AO483" i="83"/>
  <c r="AN483" i="83"/>
  <c r="AL483" i="83"/>
  <c r="AJ483" i="83"/>
  <c r="AH483" i="83"/>
  <c r="AG483" i="83"/>
  <c r="AE483" i="83"/>
  <c r="AA483" i="83"/>
  <c r="AB483" i="83" s="1"/>
  <c r="Y483" i="83"/>
  <c r="Z483" i="83" s="1"/>
  <c r="U483" i="83"/>
  <c r="P483" i="83"/>
  <c r="L483" i="83"/>
  <c r="O483" i="83" s="1"/>
  <c r="AO482" i="83"/>
  <c r="AN482" i="83"/>
  <c r="AL482" i="83"/>
  <c r="AJ482" i="83"/>
  <c r="AH482" i="83"/>
  <c r="AG482" i="83"/>
  <c r="AE482" i="83"/>
  <c r="AA482" i="83"/>
  <c r="AB482" i="83" s="1"/>
  <c r="Y482" i="83"/>
  <c r="Z482" i="83" s="1"/>
  <c r="U482" i="83"/>
  <c r="P482" i="83"/>
  <c r="L482" i="83"/>
  <c r="O482" i="83" s="1"/>
  <c r="AO481" i="83"/>
  <c r="AN481" i="83"/>
  <c r="AL481" i="83"/>
  <c r="AJ481" i="83"/>
  <c r="AH481" i="83"/>
  <c r="AG481" i="83"/>
  <c r="W480" i="83"/>
  <c r="F480" i="83" s="1"/>
  <c r="AO479" i="83"/>
  <c r="AN479" i="83"/>
  <c r="AL479" i="83"/>
  <c r="AJ479" i="83"/>
  <c r="AH479" i="83"/>
  <c r="AG479" i="83"/>
  <c r="AE479" i="83"/>
  <c r="AA479" i="83"/>
  <c r="AB479" i="83" s="1"/>
  <c r="Y479" i="83"/>
  <c r="Z479" i="83" s="1"/>
  <c r="U479" i="83"/>
  <c r="P479" i="83"/>
  <c r="AO478" i="83"/>
  <c r="AN478" i="83"/>
  <c r="AL478" i="83"/>
  <c r="AJ478" i="83"/>
  <c r="AH478" i="83"/>
  <c r="AG478" i="83"/>
  <c r="AE478" i="83"/>
  <c r="AA478" i="83"/>
  <c r="AB478" i="83" s="1"/>
  <c r="Y478" i="83"/>
  <c r="Z478" i="83" s="1"/>
  <c r="U478" i="83"/>
  <c r="P478" i="83"/>
  <c r="AO477" i="83"/>
  <c r="AN477" i="83"/>
  <c r="AL477" i="83"/>
  <c r="AJ477" i="83"/>
  <c r="AH477" i="83"/>
  <c r="AG477" i="83"/>
  <c r="AE477" i="83"/>
  <c r="AA477" i="83"/>
  <c r="AB477" i="83" s="1"/>
  <c r="Y477" i="83"/>
  <c r="Z477" i="83" s="1"/>
  <c r="U477" i="83"/>
  <c r="P477" i="83"/>
  <c r="AO476" i="83"/>
  <c r="AN476" i="83"/>
  <c r="AL476" i="83"/>
  <c r="AJ476" i="83"/>
  <c r="AH476" i="83"/>
  <c r="AG476" i="83"/>
  <c r="AE476" i="83"/>
  <c r="AA476" i="83"/>
  <c r="AB476" i="83" s="1"/>
  <c r="Y476" i="83"/>
  <c r="Z476" i="83" s="1"/>
  <c r="U476" i="83"/>
  <c r="P476" i="83"/>
  <c r="W475" i="83"/>
  <c r="F475" i="83" s="1"/>
  <c r="AO474" i="83"/>
  <c r="AN474" i="83"/>
  <c r="AL474" i="83"/>
  <c r="AJ474" i="83"/>
  <c r="AH474" i="83"/>
  <c r="AG474" i="83"/>
  <c r="AE474" i="83"/>
  <c r="AA474" i="83"/>
  <c r="AB474" i="83" s="1"/>
  <c r="Y474" i="83"/>
  <c r="Z474" i="83" s="1"/>
  <c r="U474" i="83"/>
  <c r="P474" i="83"/>
  <c r="AO473" i="83"/>
  <c r="AN473" i="83"/>
  <c r="AL473" i="83"/>
  <c r="AJ473" i="83"/>
  <c r="AH473" i="83"/>
  <c r="AG473" i="83"/>
  <c r="AE473" i="83"/>
  <c r="AA473" i="83"/>
  <c r="AB473" i="83" s="1"/>
  <c r="Y473" i="83"/>
  <c r="Z473" i="83" s="1"/>
  <c r="U473" i="83"/>
  <c r="P473" i="83"/>
  <c r="AO472" i="83"/>
  <c r="AN472" i="83"/>
  <c r="AL472" i="83"/>
  <c r="AJ472" i="83"/>
  <c r="AH472" i="83"/>
  <c r="AG472" i="83"/>
  <c r="AE472" i="83"/>
  <c r="AA472" i="83"/>
  <c r="AB472" i="83" s="1"/>
  <c r="Y472" i="83"/>
  <c r="Z472" i="83" s="1"/>
  <c r="U472" i="83"/>
  <c r="P472" i="83"/>
  <c r="W471" i="83"/>
  <c r="F471" i="83" s="1"/>
  <c r="U471" i="83"/>
  <c r="AO470" i="83"/>
  <c r="AN470" i="83"/>
  <c r="AL470" i="83"/>
  <c r="AM469" i="83" s="1"/>
  <c r="AJ470" i="83"/>
  <c r="AK469" i="83" s="1"/>
  <c r="AH470" i="83"/>
  <c r="AI469" i="83" s="1"/>
  <c r="AG470" i="83"/>
  <c r="AE470" i="83"/>
  <c r="AA470" i="83"/>
  <c r="AB470" i="83" s="1"/>
  <c r="Y470" i="83"/>
  <c r="Z470" i="83" s="1"/>
  <c r="V469" i="83"/>
  <c r="P470" i="83"/>
  <c r="W469" i="83"/>
  <c r="F469" i="83" s="1"/>
  <c r="AO468" i="83"/>
  <c r="AN468" i="83"/>
  <c r="AL468" i="83"/>
  <c r="AJ468" i="83"/>
  <c r="AH468" i="83"/>
  <c r="AG468" i="83"/>
  <c r="AE468" i="83"/>
  <c r="AA468" i="83"/>
  <c r="AB468" i="83" s="1"/>
  <c r="Y468" i="83"/>
  <c r="Z468" i="83" s="1"/>
  <c r="U468" i="83"/>
  <c r="P468" i="83"/>
  <c r="AO467" i="83"/>
  <c r="AN467" i="83"/>
  <c r="AL467" i="83"/>
  <c r="AJ467" i="83"/>
  <c r="AH467" i="83"/>
  <c r="AG467" i="83"/>
  <c r="AE467" i="83"/>
  <c r="AA467" i="83"/>
  <c r="AB467" i="83" s="1"/>
  <c r="Y467" i="83"/>
  <c r="Z467" i="83" s="1"/>
  <c r="U467" i="83"/>
  <c r="P467" i="83"/>
  <c r="AD466" i="83"/>
  <c r="W466" i="83"/>
  <c r="F466" i="83" s="1"/>
  <c r="AO465" i="83"/>
  <c r="AN465" i="83"/>
  <c r="AL465" i="83"/>
  <c r="AJ465" i="83"/>
  <c r="AH465" i="83"/>
  <c r="AG465" i="83"/>
  <c r="AE465" i="83"/>
  <c r="AA465" i="83"/>
  <c r="AB465" i="83" s="1"/>
  <c r="Y465" i="83"/>
  <c r="Z465" i="83" s="1"/>
  <c r="U465" i="83"/>
  <c r="P465" i="83"/>
  <c r="AO464" i="83"/>
  <c r="AN464" i="83"/>
  <c r="AL464" i="83"/>
  <c r="AJ464" i="83"/>
  <c r="AH464" i="83"/>
  <c r="AG464" i="83"/>
  <c r="AE464" i="83"/>
  <c r="AA464" i="83"/>
  <c r="AB464" i="83" s="1"/>
  <c r="Y464" i="83"/>
  <c r="Z464" i="83" s="1"/>
  <c r="U464" i="83"/>
  <c r="P464" i="83"/>
  <c r="AO463" i="83"/>
  <c r="AN463" i="83"/>
  <c r="AL463" i="83"/>
  <c r="AJ463" i="83"/>
  <c r="AH463" i="83"/>
  <c r="AG463" i="83"/>
  <c r="AE463" i="83"/>
  <c r="AA463" i="83"/>
  <c r="AB463" i="83" s="1"/>
  <c r="Y463" i="83"/>
  <c r="Z463" i="83" s="1"/>
  <c r="U463" i="83"/>
  <c r="P463" i="83"/>
  <c r="AO462" i="83"/>
  <c r="AN462" i="83"/>
  <c r="AL462" i="83"/>
  <c r="AJ462" i="83"/>
  <c r="AH462" i="83"/>
  <c r="AG462" i="83"/>
  <c r="AE462" i="83"/>
  <c r="AA462" i="83"/>
  <c r="AB462" i="83" s="1"/>
  <c r="Y462" i="83"/>
  <c r="Z462" i="83" s="1"/>
  <c r="U462" i="83"/>
  <c r="P462" i="83"/>
  <c r="AO461" i="83"/>
  <c r="AN461" i="83"/>
  <c r="AL461" i="83"/>
  <c r="AJ461" i="83"/>
  <c r="AH461" i="83"/>
  <c r="AG461" i="83"/>
  <c r="AE461" i="83"/>
  <c r="AA461" i="83"/>
  <c r="AB461" i="83" s="1"/>
  <c r="Y461" i="83"/>
  <c r="Z461" i="83" s="1"/>
  <c r="U461" i="83"/>
  <c r="P461" i="83"/>
  <c r="AO460" i="83"/>
  <c r="AN460" i="83"/>
  <c r="AL460" i="83"/>
  <c r="AJ460" i="83"/>
  <c r="AH460" i="83"/>
  <c r="AG460" i="83"/>
  <c r="AE460" i="83"/>
  <c r="AA460" i="83"/>
  <c r="AB460" i="83" s="1"/>
  <c r="Y460" i="83"/>
  <c r="Z460" i="83" s="1"/>
  <c r="U460" i="83"/>
  <c r="P460" i="83"/>
  <c r="AO459" i="83"/>
  <c r="AN459" i="83"/>
  <c r="AL459" i="83"/>
  <c r="AJ459" i="83"/>
  <c r="AH459" i="83"/>
  <c r="AG459" i="83"/>
  <c r="AE459" i="83"/>
  <c r="AA459" i="83"/>
  <c r="AB459" i="83" s="1"/>
  <c r="Y459" i="83"/>
  <c r="Z459" i="83" s="1"/>
  <c r="U459" i="83"/>
  <c r="P459" i="83"/>
  <c r="AO458" i="83"/>
  <c r="AN458" i="83"/>
  <c r="AL458" i="83"/>
  <c r="AJ458" i="83"/>
  <c r="AH458" i="83"/>
  <c r="AG458" i="83"/>
  <c r="AE458" i="83"/>
  <c r="AA458" i="83"/>
  <c r="AB458" i="83" s="1"/>
  <c r="Y458" i="83"/>
  <c r="Z458" i="83" s="1"/>
  <c r="U458" i="83"/>
  <c r="P458" i="83"/>
  <c r="AO457" i="83"/>
  <c r="AN457" i="83"/>
  <c r="AL457" i="83"/>
  <c r="AJ457" i="83"/>
  <c r="AH457" i="83"/>
  <c r="AG457" i="83"/>
  <c r="AE457" i="83"/>
  <c r="AA457" i="83"/>
  <c r="AB457" i="83" s="1"/>
  <c r="Y457" i="83"/>
  <c r="Z457" i="83" s="1"/>
  <c r="U457" i="83"/>
  <c r="P457" i="83"/>
  <c r="AO456" i="83"/>
  <c r="AN456" i="83"/>
  <c r="AL456" i="83"/>
  <c r="AJ456" i="83"/>
  <c r="AH456" i="83"/>
  <c r="AG456" i="83"/>
  <c r="AE456" i="83"/>
  <c r="AA456" i="83"/>
  <c r="AB456" i="83" s="1"/>
  <c r="Y456" i="83"/>
  <c r="Z456" i="83" s="1"/>
  <c r="U456" i="83"/>
  <c r="P456" i="83"/>
  <c r="AO455" i="83"/>
  <c r="AN455" i="83"/>
  <c r="AL455" i="83"/>
  <c r="AJ455" i="83"/>
  <c r="AH455" i="83"/>
  <c r="AG455" i="83"/>
  <c r="AE455" i="83"/>
  <c r="AA455" i="83"/>
  <c r="AB455" i="83" s="1"/>
  <c r="Y455" i="83"/>
  <c r="Z455" i="83" s="1"/>
  <c r="U455" i="83"/>
  <c r="P455" i="83"/>
  <c r="AO454" i="83"/>
  <c r="AN454" i="83"/>
  <c r="AL454" i="83"/>
  <c r="AJ454" i="83"/>
  <c r="AH454" i="83"/>
  <c r="AG454" i="83"/>
  <c r="AE454" i="83"/>
  <c r="AA454" i="83"/>
  <c r="AB454" i="83" s="1"/>
  <c r="Y454" i="83"/>
  <c r="Z454" i="83" s="1"/>
  <c r="U454" i="83"/>
  <c r="P454" i="83"/>
  <c r="AO453" i="83"/>
  <c r="AN453" i="83"/>
  <c r="AL453" i="83"/>
  <c r="AJ453" i="83"/>
  <c r="AH453" i="83"/>
  <c r="AG453" i="83"/>
  <c r="AE453" i="83"/>
  <c r="AA453" i="83"/>
  <c r="AB453" i="83" s="1"/>
  <c r="Y453" i="83"/>
  <c r="Z453" i="83" s="1"/>
  <c r="U453" i="83"/>
  <c r="P453" i="83"/>
  <c r="AO452" i="83"/>
  <c r="AN452" i="83"/>
  <c r="AL452" i="83"/>
  <c r="AJ452" i="83"/>
  <c r="AH452" i="83"/>
  <c r="AG452" i="83"/>
  <c r="AE452" i="83"/>
  <c r="AA452" i="83"/>
  <c r="AB452" i="83" s="1"/>
  <c r="Y452" i="83"/>
  <c r="Z452" i="83" s="1"/>
  <c r="U452" i="83"/>
  <c r="P452" i="83"/>
  <c r="AO451" i="83"/>
  <c r="AN451" i="83"/>
  <c r="AL451" i="83"/>
  <c r="AJ451" i="83"/>
  <c r="AH451" i="83"/>
  <c r="AG451" i="83"/>
  <c r="AE451" i="83"/>
  <c r="AA451" i="83"/>
  <c r="AB451" i="83" s="1"/>
  <c r="Y451" i="83"/>
  <c r="Z451" i="83" s="1"/>
  <c r="U451" i="83"/>
  <c r="P451" i="83"/>
  <c r="AO450" i="83"/>
  <c r="AN450" i="83"/>
  <c r="AL450" i="83"/>
  <c r="AJ450" i="83"/>
  <c r="AH450" i="83"/>
  <c r="AG450" i="83"/>
  <c r="AE450" i="83"/>
  <c r="AA450" i="83"/>
  <c r="AB450" i="83" s="1"/>
  <c r="Y450" i="83"/>
  <c r="Z450" i="83" s="1"/>
  <c r="U450" i="83"/>
  <c r="P450" i="83"/>
  <c r="AO449" i="83"/>
  <c r="AN449" i="83"/>
  <c r="AL449" i="83"/>
  <c r="AJ449" i="83"/>
  <c r="AH449" i="83"/>
  <c r="AG449" i="83"/>
  <c r="AE449" i="83"/>
  <c r="AA449" i="83"/>
  <c r="AB449" i="83" s="1"/>
  <c r="Y449" i="83"/>
  <c r="Z449" i="83" s="1"/>
  <c r="U449" i="83"/>
  <c r="P449" i="83"/>
  <c r="AO448" i="83"/>
  <c r="AN448" i="83"/>
  <c r="AL448" i="83"/>
  <c r="AJ448" i="83"/>
  <c r="AH448" i="83"/>
  <c r="AG448" i="83"/>
  <c r="AE448" i="83"/>
  <c r="AA448" i="83"/>
  <c r="AB448" i="83" s="1"/>
  <c r="Y448" i="83"/>
  <c r="Z448" i="83" s="1"/>
  <c r="U448" i="83"/>
  <c r="P448" i="83"/>
  <c r="AO447" i="83"/>
  <c r="AN447" i="83"/>
  <c r="AL447" i="83"/>
  <c r="AJ447" i="83"/>
  <c r="AH447" i="83"/>
  <c r="AG447" i="83"/>
  <c r="AE447" i="83"/>
  <c r="AA447" i="83"/>
  <c r="AB447" i="83" s="1"/>
  <c r="Y447" i="83"/>
  <c r="Z447" i="83" s="1"/>
  <c r="U447" i="83"/>
  <c r="P447" i="83"/>
  <c r="AO446" i="83"/>
  <c r="AN446" i="83"/>
  <c r="AL446" i="83"/>
  <c r="AJ446" i="83"/>
  <c r="AH446" i="83"/>
  <c r="AG446" i="83"/>
  <c r="AE446" i="83"/>
  <c r="AA446" i="83"/>
  <c r="AB446" i="83" s="1"/>
  <c r="Y446" i="83"/>
  <c r="Z446" i="83" s="1"/>
  <c r="U446" i="83"/>
  <c r="P446" i="83"/>
  <c r="AO445" i="83"/>
  <c r="AN445" i="83"/>
  <c r="AL445" i="83"/>
  <c r="AJ445" i="83"/>
  <c r="AH445" i="83"/>
  <c r="AG445" i="83"/>
  <c r="AE445" i="83"/>
  <c r="AA445" i="83"/>
  <c r="AB445" i="83" s="1"/>
  <c r="Y445" i="83"/>
  <c r="Z445" i="83" s="1"/>
  <c r="U445" i="83"/>
  <c r="P445" i="83"/>
  <c r="AO444" i="83"/>
  <c r="AN444" i="83"/>
  <c r="AL444" i="83"/>
  <c r="AJ444" i="83"/>
  <c r="AH444" i="83"/>
  <c r="AG444" i="83"/>
  <c r="AE444" i="83"/>
  <c r="AA444" i="83"/>
  <c r="AB444" i="83" s="1"/>
  <c r="Y444" i="83"/>
  <c r="Z444" i="83" s="1"/>
  <c r="U444" i="83"/>
  <c r="P444" i="83"/>
  <c r="AO443" i="83"/>
  <c r="AN443" i="83"/>
  <c r="AL443" i="83"/>
  <c r="AJ443" i="83"/>
  <c r="AH443" i="83"/>
  <c r="AG443" i="83"/>
  <c r="AE443" i="83"/>
  <c r="AA443" i="83"/>
  <c r="AB443" i="83" s="1"/>
  <c r="Y443" i="83"/>
  <c r="Z443" i="83" s="1"/>
  <c r="U443" i="83"/>
  <c r="P443" i="83"/>
  <c r="AO442" i="83"/>
  <c r="AN442" i="83"/>
  <c r="AL442" i="83"/>
  <c r="AJ442" i="83"/>
  <c r="AH442" i="83"/>
  <c r="AG442" i="83"/>
  <c r="AE442" i="83"/>
  <c r="AA442" i="83"/>
  <c r="AB442" i="83" s="1"/>
  <c r="Y442" i="83"/>
  <c r="Z442" i="83" s="1"/>
  <c r="U442" i="83"/>
  <c r="P442" i="83"/>
  <c r="AO441" i="83"/>
  <c r="AN441" i="83"/>
  <c r="AL441" i="83"/>
  <c r="AJ441" i="83"/>
  <c r="AH441" i="83"/>
  <c r="AG441" i="83"/>
  <c r="AE441" i="83"/>
  <c r="AA441" i="83"/>
  <c r="AB441" i="83" s="1"/>
  <c r="Y441" i="83"/>
  <c r="Z441" i="83" s="1"/>
  <c r="U441" i="83"/>
  <c r="P441" i="83"/>
  <c r="AO440" i="83"/>
  <c r="AN440" i="83"/>
  <c r="AL440" i="83"/>
  <c r="AJ440" i="83"/>
  <c r="AH440" i="83"/>
  <c r="AG440" i="83"/>
  <c r="AE440" i="83"/>
  <c r="AA440" i="83"/>
  <c r="AB440" i="83" s="1"/>
  <c r="Y440" i="83"/>
  <c r="Z440" i="83" s="1"/>
  <c r="U440" i="83"/>
  <c r="P440" i="83"/>
  <c r="AO439" i="83"/>
  <c r="AN439" i="83"/>
  <c r="AL439" i="83"/>
  <c r="AJ439" i="83"/>
  <c r="AH439" i="83"/>
  <c r="AG439" i="83"/>
  <c r="AE439" i="83"/>
  <c r="AA439" i="83"/>
  <c r="AB439" i="83" s="1"/>
  <c r="Y439" i="83"/>
  <c r="Z439" i="83" s="1"/>
  <c r="U439" i="83"/>
  <c r="P439" i="83"/>
  <c r="AO438" i="83"/>
  <c r="AN438" i="83"/>
  <c r="AL438" i="83"/>
  <c r="AJ438" i="83"/>
  <c r="AH438" i="83"/>
  <c r="AG438" i="83"/>
  <c r="AE438" i="83"/>
  <c r="AA438" i="83"/>
  <c r="AB438" i="83" s="1"/>
  <c r="Y438" i="83"/>
  <c r="Z438" i="83" s="1"/>
  <c r="U438" i="83"/>
  <c r="P438" i="83"/>
  <c r="AO437" i="83"/>
  <c r="AN437" i="83"/>
  <c r="AL437" i="83"/>
  <c r="AJ437" i="83"/>
  <c r="AH437" i="83"/>
  <c r="AG437" i="83"/>
  <c r="AE437" i="83"/>
  <c r="AA437" i="83"/>
  <c r="AB437" i="83" s="1"/>
  <c r="Y437" i="83"/>
  <c r="Z437" i="83" s="1"/>
  <c r="U437" i="83"/>
  <c r="P437" i="83"/>
  <c r="AO436" i="83"/>
  <c r="AN436" i="83"/>
  <c r="AL436" i="83"/>
  <c r="AJ436" i="83"/>
  <c r="AH436" i="83"/>
  <c r="AG436" i="83"/>
  <c r="AE436" i="83"/>
  <c r="AA436" i="83"/>
  <c r="AB436" i="83" s="1"/>
  <c r="Y436" i="83"/>
  <c r="Z436" i="83" s="1"/>
  <c r="U436" i="83"/>
  <c r="P436" i="83"/>
  <c r="AO435" i="83"/>
  <c r="AN435" i="83"/>
  <c r="AL435" i="83"/>
  <c r="AJ435" i="83"/>
  <c r="AH435" i="83"/>
  <c r="AG435" i="83"/>
  <c r="AE435" i="83"/>
  <c r="AA435" i="83"/>
  <c r="AB435" i="83" s="1"/>
  <c r="Y435" i="83"/>
  <c r="Z435" i="83" s="1"/>
  <c r="U435" i="83"/>
  <c r="P435" i="83"/>
  <c r="AO434" i="83"/>
  <c r="AN434" i="83"/>
  <c r="AL434" i="83"/>
  <c r="AJ434" i="83"/>
  <c r="AH434" i="83"/>
  <c r="AG434" i="83"/>
  <c r="AE434" i="83"/>
  <c r="AA434" i="83"/>
  <c r="AB434" i="83" s="1"/>
  <c r="Y434" i="83"/>
  <c r="Z434" i="83" s="1"/>
  <c r="U434" i="83"/>
  <c r="P434" i="83"/>
  <c r="W433" i="83"/>
  <c r="F433" i="83" s="1"/>
  <c r="AO432" i="83"/>
  <c r="AN432" i="83"/>
  <c r="AL432" i="83"/>
  <c r="AJ432" i="83"/>
  <c r="AH432" i="83"/>
  <c r="AG432" i="83"/>
  <c r="AE432" i="83"/>
  <c r="AA432" i="83"/>
  <c r="AB432" i="83" s="1"/>
  <c r="Y432" i="83"/>
  <c r="Z432" i="83" s="1"/>
  <c r="U432" i="83"/>
  <c r="P432" i="83"/>
  <c r="AO431" i="83"/>
  <c r="AN431" i="83"/>
  <c r="AL431" i="83"/>
  <c r="AJ431" i="83"/>
  <c r="AH431" i="83"/>
  <c r="AG431" i="83"/>
  <c r="AE431" i="83"/>
  <c r="AA431" i="83"/>
  <c r="AB431" i="83" s="1"/>
  <c r="Y431" i="83"/>
  <c r="Z431" i="83" s="1"/>
  <c r="U431" i="83"/>
  <c r="P431" i="83"/>
  <c r="AO430" i="83"/>
  <c r="AN430" i="83"/>
  <c r="AL430" i="83"/>
  <c r="AJ430" i="83"/>
  <c r="AH430" i="83"/>
  <c r="AG430" i="83"/>
  <c r="AE430" i="83"/>
  <c r="AA430" i="83"/>
  <c r="AB430" i="83" s="1"/>
  <c r="Y430" i="83"/>
  <c r="Z430" i="83" s="1"/>
  <c r="U430" i="83"/>
  <c r="P430" i="83"/>
  <c r="AO429" i="83"/>
  <c r="AN429" i="83"/>
  <c r="AL429" i="83"/>
  <c r="AJ429" i="83"/>
  <c r="AH429" i="83"/>
  <c r="AG429" i="83"/>
  <c r="AE429" i="83"/>
  <c r="AA429" i="83"/>
  <c r="AB429" i="83" s="1"/>
  <c r="Y429" i="83"/>
  <c r="Z429" i="83" s="1"/>
  <c r="U429" i="83"/>
  <c r="P429" i="83"/>
  <c r="AO428" i="83"/>
  <c r="AN428" i="83"/>
  <c r="AL428" i="83"/>
  <c r="AJ428" i="83"/>
  <c r="AH428" i="83"/>
  <c r="AG428" i="83"/>
  <c r="AE428" i="83"/>
  <c r="AA428" i="83"/>
  <c r="AB428" i="83" s="1"/>
  <c r="Y428" i="83"/>
  <c r="Z428" i="83" s="1"/>
  <c r="U428" i="83"/>
  <c r="P428" i="83"/>
  <c r="AO427" i="83"/>
  <c r="AN427" i="83"/>
  <c r="AL427" i="83"/>
  <c r="AJ427" i="83"/>
  <c r="AH427" i="83"/>
  <c r="AG427" i="83"/>
  <c r="AE427" i="83"/>
  <c r="AA427" i="83"/>
  <c r="AB427" i="83" s="1"/>
  <c r="Y427" i="83"/>
  <c r="Z427" i="83" s="1"/>
  <c r="U427" i="83"/>
  <c r="P427" i="83"/>
  <c r="AO426" i="83"/>
  <c r="AN426" i="83"/>
  <c r="AL426" i="83"/>
  <c r="AJ426" i="83"/>
  <c r="AH426" i="83"/>
  <c r="AG426" i="83"/>
  <c r="AE426" i="83"/>
  <c r="AA426" i="83"/>
  <c r="AB426" i="83" s="1"/>
  <c r="Y426" i="83"/>
  <c r="Z426" i="83" s="1"/>
  <c r="U426" i="83"/>
  <c r="P426" i="83"/>
  <c r="AO425" i="83"/>
  <c r="AN425" i="83"/>
  <c r="AL425" i="83"/>
  <c r="AJ425" i="83"/>
  <c r="AH425" i="83"/>
  <c r="AG425" i="83"/>
  <c r="AE425" i="83"/>
  <c r="AA425" i="83"/>
  <c r="AB425" i="83" s="1"/>
  <c r="Y425" i="83"/>
  <c r="Z425" i="83" s="1"/>
  <c r="U425" i="83"/>
  <c r="P425" i="83"/>
  <c r="AO424" i="83"/>
  <c r="AN424" i="83"/>
  <c r="AL424" i="83"/>
  <c r="AJ424" i="83"/>
  <c r="AH424" i="83"/>
  <c r="AG424" i="83"/>
  <c r="AE424" i="83"/>
  <c r="AA424" i="83"/>
  <c r="AB424" i="83" s="1"/>
  <c r="Y424" i="83"/>
  <c r="Z424" i="83" s="1"/>
  <c r="U424" i="83"/>
  <c r="P424" i="83"/>
  <c r="AO423" i="83"/>
  <c r="AN423" i="83"/>
  <c r="AL423" i="83"/>
  <c r="AJ423" i="83"/>
  <c r="AH423" i="83"/>
  <c r="AG423" i="83"/>
  <c r="AE423" i="83"/>
  <c r="AA423" i="83"/>
  <c r="AB423" i="83" s="1"/>
  <c r="Y423" i="83"/>
  <c r="Z423" i="83" s="1"/>
  <c r="U423" i="83"/>
  <c r="P423" i="83"/>
  <c r="AO422" i="83"/>
  <c r="AN422" i="83"/>
  <c r="AL422" i="83"/>
  <c r="AJ422" i="83"/>
  <c r="AH422" i="83"/>
  <c r="AG422" i="83"/>
  <c r="AE422" i="83"/>
  <c r="AA422" i="83"/>
  <c r="AB422" i="83" s="1"/>
  <c r="Y422" i="83"/>
  <c r="Z422" i="83" s="1"/>
  <c r="U422" i="83"/>
  <c r="P422" i="83"/>
  <c r="AO421" i="83"/>
  <c r="AN421" i="83"/>
  <c r="AL421" i="83"/>
  <c r="AJ421" i="83"/>
  <c r="AH421" i="83"/>
  <c r="AG421" i="83"/>
  <c r="AE421" i="83"/>
  <c r="AA421" i="83"/>
  <c r="AB421" i="83" s="1"/>
  <c r="Y421" i="83"/>
  <c r="Z421" i="83" s="1"/>
  <c r="U421" i="83"/>
  <c r="P421" i="83"/>
  <c r="AO420" i="83"/>
  <c r="AN420" i="83"/>
  <c r="AL420" i="83"/>
  <c r="AJ420" i="83"/>
  <c r="AH420" i="83"/>
  <c r="AG420" i="83"/>
  <c r="AE420" i="83"/>
  <c r="AA420" i="83"/>
  <c r="AB420" i="83" s="1"/>
  <c r="Y420" i="83"/>
  <c r="Z420" i="83" s="1"/>
  <c r="U420" i="83"/>
  <c r="P420" i="83"/>
  <c r="AO419" i="83"/>
  <c r="AN419" i="83"/>
  <c r="AL419" i="83"/>
  <c r="AJ419" i="83"/>
  <c r="AH419" i="83"/>
  <c r="AG419" i="83"/>
  <c r="AE419" i="83"/>
  <c r="AA419" i="83"/>
  <c r="AB419" i="83" s="1"/>
  <c r="Y419" i="83"/>
  <c r="Z419" i="83" s="1"/>
  <c r="U419" i="83"/>
  <c r="P419" i="83"/>
  <c r="AO418" i="83"/>
  <c r="AN418" i="83"/>
  <c r="AL418" i="83"/>
  <c r="AJ418" i="83"/>
  <c r="AH418" i="83"/>
  <c r="AG418" i="83"/>
  <c r="AE418" i="83"/>
  <c r="AA418" i="83"/>
  <c r="AB418" i="83" s="1"/>
  <c r="Y418" i="83"/>
  <c r="Z418" i="83" s="1"/>
  <c r="U418" i="83"/>
  <c r="P418" i="83"/>
  <c r="AO417" i="83"/>
  <c r="AN417" i="83"/>
  <c r="AL417" i="83"/>
  <c r="AJ417" i="83"/>
  <c r="AH417" i="83"/>
  <c r="AG417" i="83"/>
  <c r="AE417" i="83"/>
  <c r="AA417" i="83"/>
  <c r="AB417" i="83" s="1"/>
  <c r="Y417" i="83"/>
  <c r="Z417" i="83" s="1"/>
  <c r="U417" i="83"/>
  <c r="P417" i="83"/>
  <c r="AO416" i="83"/>
  <c r="AN416" i="83"/>
  <c r="AL416" i="83"/>
  <c r="AJ416" i="83"/>
  <c r="AH416" i="83"/>
  <c r="AG416" i="83"/>
  <c r="AE416" i="83"/>
  <c r="AA416" i="83"/>
  <c r="AB416" i="83" s="1"/>
  <c r="Y416" i="83"/>
  <c r="Z416" i="83" s="1"/>
  <c r="U416" i="83"/>
  <c r="P416" i="83"/>
  <c r="AO415" i="83"/>
  <c r="AN415" i="83"/>
  <c r="AL415" i="83"/>
  <c r="AJ415" i="83"/>
  <c r="AH415" i="83"/>
  <c r="AG415" i="83"/>
  <c r="AE415" i="83"/>
  <c r="AA415" i="83"/>
  <c r="AB415" i="83" s="1"/>
  <c r="Y415" i="83"/>
  <c r="Z415" i="83" s="1"/>
  <c r="U415" i="83"/>
  <c r="P415" i="83"/>
  <c r="AO414" i="83"/>
  <c r="AN414" i="83"/>
  <c r="AL414" i="83"/>
  <c r="AJ414" i="83"/>
  <c r="AH414" i="83"/>
  <c r="AG414" i="83"/>
  <c r="AE414" i="83"/>
  <c r="AA414" i="83"/>
  <c r="AB414" i="83" s="1"/>
  <c r="Y414" i="83"/>
  <c r="Z414" i="83" s="1"/>
  <c r="U414" i="83"/>
  <c r="P414" i="83"/>
  <c r="AO413" i="83"/>
  <c r="AN413" i="83"/>
  <c r="AL413" i="83"/>
  <c r="AJ413" i="83"/>
  <c r="AH413" i="83"/>
  <c r="AG413" i="83"/>
  <c r="AE413" i="83"/>
  <c r="AA413" i="83"/>
  <c r="AB413" i="83" s="1"/>
  <c r="Y413" i="83"/>
  <c r="Z413" i="83" s="1"/>
  <c r="U413" i="83"/>
  <c r="P413" i="83"/>
  <c r="AO412" i="83"/>
  <c r="AN412" i="83"/>
  <c r="AL412" i="83"/>
  <c r="AJ412" i="83"/>
  <c r="AH412" i="83"/>
  <c r="AG412" i="83"/>
  <c r="AE412" i="83"/>
  <c r="AA412" i="83"/>
  <c r="AB412" i="83" s="1"/>
  <c r="Y412" i="83"/>
  <c r="Z412" i="83" s="1"/>
  <c r="U412" i="83"/>
  <c r="P412" i="83"/>
  <c r="AO411" i="83"/>
  <c r="AN411" i="83"/>
  <c r="AL411" i="83"/>
  <c r="AJ411" i="83"/>
  <c r="AH411" i="83"/>
  <c r="AG411" i="83"/>
  <c r="AE411" i="83"/>
  <c r="AA411" i="83"/>
  <c r="AB411" i="83" s="1"/>
  <c r="Y411" i="83"/>
  <c r="Z411" i="83" s="1"/>
  <c r="U411" i="83"/>
  <c r="P411" i="83"/>
  <c r="AO410" i="83"/>
  <c r="AN410" i="83"/>
  <c r="AL410" i="83"/>
  <c r="AJ410" i="83"/>
  <c r="AH410" i="83"/>
  <c r="AG410" i="83"/>
  <c r="AE410" i="83"/>
  <c r="AA410" i="83"/>
  <c r="AB410" i="83" s="1"/>
  <c r="Y410" i="83"/>
  <c r="Z410" i="83" s="1"/>
  <c r="U410" i="83"/>
  <c r="P410" i="83"/>
  <c r="AO409" i="83"/>
  <c r="AN409" i="83"/>
  <c r="AL409" i="83"/>
  <c r="AJ409" i="83"/>
  <c r="AH409" i="83"/>
  <c r="AG409" i="83"/>
  <c r="AE409" i="83"/>
  <c r="AA409" i="83"/>
  <c r="AB409" i="83" s="1"/>
  <c r="Y409" i="83"/>
  <c r="Z409" i="83" s="1"/>
  <c r="U409" i="83"/>
  <c r="P409" i="83"/>
  <c r="AO408" i="83"/>
  <c r="AN408" i="83"/>
  <c r="AL408" i="83"/>
  <c r="AJ408" i="83"/>
  <c r="AH408" i="83"/>
  <c r="AG408" i="83"/>
  <c r="AE408" i="83"/>
  <c r="AA408" i="83"/>
  <c r="AB408" i="83" s="1"/>
  <c r="Y408" i="83"/>
  <c r="Z408" i="83" s="1"/>
  <c r="U408" i="83"/>
  <c r="P408" i="83"/>
  <c r="AO407" i="83"/>
  <c r="AN407" i="83"/>
  <c r="AL407" i="83"/>
  <c r="AJ407" i="83"/>
  <c r="AH407" i="83"/>
  <c r="AG407" i="83"/>
  <c r="AE407" i="83"/>
  <c r="AA407" i="83"/>
  <c r="AB407" i="83" s="1"/>
  <c r="Y407" i="83"/>
  <c r="Z407" i="83" s="1"/>
  <c r="U407" i="83"/>
  <c r="P407" i="83"/>
  <c r="AO406" i="83"/>
  <c r="AN406" i="83"/>
  <c r="AL406" i="83"/>
  <c r="AJ406" i="83"/>
  <c r="AH406" i="83"/>
  <c r="AG406" i="83"/>
  <c r="AE406" i="83"/>
  <c r="AA406" i="83"/>
  <c r="AB406" i="83" s="1"/>
  <c r="Y406" i="83"/>
  <c r="Z406" i="83" s="1"/>
  <c r="U406" i="83"/>
  <c r="P406" i="83"/>
  <c r="AO405" i="83"/>
  <c r="AN405" i="83"/>
  <c r="AL405" i="83"/>
  <c r="AJ405" i="83"/>
  <c r="AH405" i="83"/>
  <c r="AG405" i="83"/>
  <c r="AE405" i="83"/>
  <c r="AA405" i="83"/>
  <c r="AB405" i="83" s="1"/>
  <c r="Y405" i="83"/>
  <c r="Z405" i="83" s="1"/>
  <c r="U405" i="83"/>
  <c r="P405" i="83"/>
  <c r="AO404" i="83"/>
  <c r="AN404" i="83"/>
  <c r="AL404" i="83"/>
  <c r="AJ404" i="83"/>
  <c r="AH404" i="83"/>
  <c r="AG404" i="83"/>
  <c r="AE404" i="83"/>
  <c r="AA404" i="83"/>
  <c r="AB404" i="83" s="1"/>
  <c r="Y404" i="83"/>
  <c r="Z404" i="83" s="1"/>
  <c r="U404" i="83"/>
  <c r="P404" i="83"/>
  <c r="AO403" i="83"/>
  <c r="AN403" i="83"/>
  <c r="AL403" i="83"/>
  <c r="AJ403" i="83"/>
  <c r="AH403" i="83"/>
  <c r="AG403" i="83"/>
  <c r="AE403" i="83"/>
  <c r="AA403" i="83"/>
  <c r="AB403" i="83" s="1"/>
  <c r="Y403" i="83"/>
  <c r="Z403" i="83" s="1"/>
  <c r="U403" i="83"/>
  <c r="P403" i="83"/>
  <c r="AO402" i="83"/>
  <c r="AN402" i="83"/>
  <c r="AL402" i="83"/>
  <c r="AJ402" i="83"/>
  <c r="AH402" i="83"/>
  <c r="AG402" i="83"/>
  <c r="AE402" i="83"/>
  <c r="AA402" i="83"/>
  <c r="AB402" i="83" s="1"/>
  <c r="Y402" i="83"/>
  <c r="Z402" i="83" s="1"/>
  <c r="U402" i="83"/>
  <c r="P402" i="83"/>
  <c r="AO401" i="83"/>
  <c r="AN401" i="83"/>
  <c r="AL401" i="83"/>
  <c r="AJ401" i="83"/>
  <c r="AH401" i="83"/>
  <c r="AG401" i="83"/>
  <c r="AE401" i="83"/>
  <c r="AA401" i="83"/>
  <c r="AB401" i="83" s="1"/>
  <c r="Y401" i="83"/>
  <c r="Z401" i="83" s="1"/>
  <c r="U401" i="83"/>
  <c r="P401" i="83"/>
  <c r="AO400" i="83"/>
  <c r="AN400" i="83"/>
  <c r="AL400" i="83"/>
  <c r="AJ400" i="83"/>
  <c r="AH400" i="83"/>
  <c r="AG400" i="83"/>
  <c r="AE400" i="83"/>
  <c r="AA400" i="83"/>
  <c r="AB400" i="83" s="1"/>
  <c r="Y400" i="83"/>
  <c r="Z400" i="83" s="1"/>
  <c r="U400" i="83"/>
  <c r="P400" i="83"/>
  <c r="AO399" i="83"/>
  <c r="AN399" i="83"/>
  <c r="AL399" i="83"/>
  <c r="AJ399" i="83"/>
  <c r="AH399" i="83"/>
  <c r="AG399" i="83"/>
  <c r="AE399" i="83"/>
  <c r="AA399" i="83"/>
  <c r="AB399" i="83" s="1"/>
  <c r="Y399" i="83"/>
  <c r="Z399" i="83" s="1"/>
  <c r="U399" i="83"/>
  <c r="P399" i="83"/>
  <c r="AO398" i="83"/>
  <c r="AN398" i="83"/>
  <c r="AL398" i="83"/>
  <c r="AJ398" i="83"/>
  <c r="AH398" i="83"/>
  <c r="AG398" i="83"/>
  <c r="AE398" i="83"/>
  <c r="AA398" i="83"/>
  <c r="AB398" i="83" s="1"/>
  <c r="Y398" i="83"/>
  <c r="Z398" i="83" s="1"/>
  <c r="U398" i="83"/>
  <c r="P398" i="83"/>
  <c r="AO397" i="83"/>
  <c r="AN397" i="83"/>
  <c r="AL397" i="83"/>
  <c r="AJ397" i="83"/>
  <c r="AH397" i="83"/>
  <c r="AG397" i="83"/>
  <c r="AE397" i="83"/>
  <c r="AA397" i="83"/>
  <c r="AB397" i="83" s="1"/>
  <c r="Y397" i="83"/>
  <c r="Z397" i="83" s="1"/>
  <c r="U397" i="83"/>
  <c r="P397" i="83"/>
  <c r="AO396" i="83"/>
  <c r="AN396" i="83"/>
  <c r="AL396" i="83"/>
  <c r="AJ396" i="83"/>
  <c r="AH396" i="83"/>
  <c r="AG396" i="83"/>
  <c r="AE396" i="83"/>
  <c r="AA396" i="83"/>
  <c r="AB396" i="83" s="1"/>
  <c r="Y396" i="83"/>
  <c r="Z396" i="83" s="1"/>
  <c r="U396" i="83"/>
  <c r="P396" i="83"/>
  <c r="AO395" i="83"/>
  <c r="AN395" i="83"/>
  <c r="AL395" i="83"/>
  <c r="AJ395" i="83"/>
  <c r="AH395" i="83"/>
  <c r="AG395" i="83"/>
  <c r="AE395" i="83"/>
  <c r="AA395" i="83"/>
  <c r="AB395" i="83" s="1"/>
  <c r="Y395" i="83"/>
  <c r="Z395" i="83" s="1"/>
  <c r="U395" i="83"/>
  <c r="P395" i="83"/>
  <c r="AO394" i="83"/>
  <c r="AN394" i="83"/>
  <c r="AL394" i="83"/>
  <c r="AJ394" i="83"/>
  <c r="AH394" i="83"/>
  <c r="AG394" i="83"/>
  <c r="AE394" i="83"/>
  <c r="AA394" i="83"/>
  <c r="AB394" i="83" s="1"/>
  <c r="Y394" i="83"/>
  <c r="Z394" i="83" s="1"/>
  <c r="U394" i="83"/>
  <c r="P394" i="83"/>
  <c r="AO393" i="83"/>
  <c r="AN393" i="83"/>
  <c r="AL393" i="83"/>
  <c r="AJ393" i="83"/>
  <c r="AH393" i="83"/>
  <c r="AG393" i="83"/>
  <c r="AE393" i="83"/>
  <c r="AA393" i="83"/>
  <c r="AB393" i="83" s="1"/>
  <c r="Y393" i="83"/>
  <c r="Z393" i="83" s="1"/>
  <c r="U393" i="83"/>
  <c r="P393" i="83"/>
  <c r="AO392" i="83"/>
  <c r="AN392" i="83"/>
  <c r="AL392" i="83"/>
  <c r="AJ392" i="83"/>
  <c r="AH392" i="83"/>
  <c r="AG392" i="83"/>
  <c r="AE392" i="83"/>
  <c r="AA392" i="83"/>
  <c r="AB392" i="83" s="1"/>
  <c r="Y392" i="83"/>
  <c r="Z392" i="83" s="1"/>
  <c r="U392" i="83"/>
  <c r="P392" i="83"/>
  <c r="AO391" i="83"/>
  <c r="AN391" i="83"/>
  <c r="AL391" i="83"/>
  <c r="AJ391" i="83"/>
  <c r="AH391" i="83"/>
  <c r="AG391" i="83"/>
  <c r="AE391" i="83"/>
  <c r="AA391" i="83"/>
  <c r="AB391" i="83" s="1"/>
  <c r="Y391" i="83"/>
  <c r="Z391" i="83" s="1"/>
  <c r="U391" i="83"/>
  <c r="P391" i="83"/>
  <c r="AO390" i="83"/>
  <c r="AN390" i="83"/>
  <c r="AL390" i="83"/>
  <c r="AJ390" i="83"/>
  <c r="AH390" i="83"/>
  <c r="AG390" i="83"/>
  <c r="AE390" i="83"/>
  <c r="AA390" i="83"/>
  <c r="AB390" i="83" s="1"/>
  <c r="Y390" i="83"/>
  <c r="Z390" i="83" s="1"/>
  <c r="U390" i="83"/>
  <c r="P390" i="83"/>
  <c r="AO389" i="83"/>
  <c r="AN389" i="83"/>
  <c r="AL389" i="83"/>
  <c r="AJ389" i="83"/>
  <c r="AH389" i="83"/>
  <c r="AG389" i="83"/>
  <c r="AE389" i="83"/>
  <c r="AA389" i="83"/>
  <c r="AB389" i="83" s="1"/>
  <c r="Y389" i="83"/>
  <c r="Z389" i="83" s="1"/>
  <c r="U389" i="83"/>
  <c r="P389" i="83"/>
  <c r="AO388" i="83"/>
  <c r="AN388" i="83"/>
  <c r="AL388" i="83"/>
  <c r="AJ388" i="83"/>
  <c r="AH388" i="83"/>
  <c r="AG388" i="83"/>
  <c r="AE388" i="83"/>
  <c r="AA388" i="83"/>
  <c r="AB388" i="83" s="1"/>
  <c r="Y388" i="83"/>
  <c r="Z388" i="83" s="1"/>
  <c r="U388" i="83"/>
  <c r="P388" i="83"/>
  <c r="AO387" i="83"/>
  <c r="AN387" i="83"/>
  <c r="AL387" i="83"/>
  <c r="AJ387" i="83"/>
  <c r="AH387" i="83"/>
  <c r="AG387" i="83"/>
  <c r="AE387" i="83"/>
  <c r="AA387" i="83"/>
  <c r="AB387" i="83" s="1"/>
  <c r="Y387" i="83"/>
  <c r="Z387" i="83" s="1"/>
  <c r="U387" i="83"/>
  <c r="P387" i="83"/>
  <c r="AO386" i="83"/>
  <c r="AN386" i="83"/>
  <c r="AL386" i="83"/>
  <c r="AJ386" i="83"/>
  <c r="AH386" i="83"/>
  <c r="AG386" i="83"/>
  <c r="AE386" i="83"/>
  <c r="AA386" i="83"/>
  <c r="AB386" i="83" s="1"/>
  <c r="Y386" i="83"/>
  <c r="Z386" i="83" s="1"/>
  <c r="U386" i="83"/>
  <c r="P386" i="83"/>
  <c r="AO385" i="83"/>
  <c r="AN385" i="83"/>
  <c r="AL385" i="83"/>
  <c r="AJ385" i="83"/>
  <c r="AH385" i="83"/>
  <c r="AG385" i="83"/>
  <c r="AE385" i="83"/>
  <c r="AA385" i="83"/>
  <c r="AB385" i="83" s="1"/>
  <c r="Y385" i="83"/>
  <c r="Z385" i="83" s="1"/>
  <c r="U385" i="83"/>
  <c r="P385" i="83"/>
  <c r="AO384" i="83"/>
  <c r="AN384" i="83"/>
  <c r="AL384" i="83"/>
  <c r="AJ384" i="83"/>
  <c r="AH384" i="83"/>
  <c r="AG384" i="83"/>
  <c r="AE384" i="83"/>
  <c r="AA384" i="83"/>
  <c r="AB384" i="83" s="1"/>
  <c r="Y384" i="83"/>
  <c r="Z384" i="83" s="1"/>
  <c r="U384" i="83"/>
  <c r="P384" i="83"/>
  <c r="AO383" i="83"/>
  <c r="AN383" i="83"/>
  <c r="AL383" i="83"/>
  <c r="AJ383" i="83"/>
  <c r="AH383" i="83"/>
  <c r="AG383" i="83"/>
  <c r="AE383" i="83"/>
  <c r="AA383" i="83"/>
  <c r="AB383" i="83" s="1"/>
  <c r="Y383" i="83"/>
  <c r="Z383" i="83" s="1"/>
  <c r="U383" i="83"/>
  <c r="P383" i="83"/>
  <c r="AO382" i="83"/>
  <c r="AN382" i="83"/>
  <c r="AL382" i="83"/>
  <c r="AJ382" i="83"/>
  <c r="AH382" i="83"/>
  <c r="AG382" i="83"/>
  <c r="AE382" i="83"/>
  <c r="AA382" i="83"/>
  <c r="AB382" i="83" s="1"/>
  <c r="Y382" i="83"/>
  <c r="Z382" i="83" s="1"/>
  <c r="U382" i="83"/>
  <c r="P382" i="83"/>
  <c r="AO381" i="83"/>
  <c r="AN381" i="83"/>
  <c r="AL381" i="83"/>
  <c r="AJ381" i="83"/>
  <c r="AH381" i="83"/>
  <c r="AG381" i="83"/>
  <c r="AE381" i="83"/>
  <c r="AA381" i="83"/>
  <c r="AB381" i="83" s="1"/>
  <c r="Y381" i="83"/>
  <c r="Z381" i="83" s="1"/>
  <c r="U381" i="83"/>
  <c r="P381" i="83"/>
  <c r="AO380" i="83"/>
  <c r="AN380" i="83"/>
  <c r="AL380" i="83"/>
  <c r="AJ380" i="83"/>
  <c r="AH380" i="83"/>
  <c r="AG380" i="83"/>
  <c r="AE380" i="83"/>
  <c r="AA380" i="83"/>
  <c r="AB380" i="83" s="1"/>
  <c r="Y380" i="83"/>
  <c r="Z380" i="83" s="1"/>
  <c r="U380" i="83"/>
  <c r="P380" i="83"/>
  <c r="AO379" i="83"/>
  <c r="AN379" i="83"/>
  <c r="AL379" i="83"/>
  <c r="AJ379" i="83"/>
  <c r="AH379" i="83"/>
  <c r="AG379" i="83"/>
  <c r="AE379" i="83"/>
  <c r="AA379" i="83"/>
  <c r="AB379" i="83" s="1"/>
  <c r="Y379" i="83"/>
  <c r="Z379" i="83" s="1"/>
  <c r="U379" i="83"/>
  <c r="P379" i="83"/>
  <c r="AO378" i="83"/>
  <c r="AN378" i="83"/>
  <c r="AL378" i="83"/>
  <c r="AJ378" i="83"/>
  <c r="AH378" i="83"/>
  <c r="AG378" i="83"/>
  <c r="AE378" i="83"/>
  <c r="AA378" i="83"/>
  <c r="AB378" i="83" s="1"/>
  <c r="Y378" i="83"/>
  <c r="Z378" i="83" s="1"/>
  <c r="U378" i="83"/>
  <c r="P378" i="83"/>
  <c r="AO377" i="83"/>
  <c r="AN377" i="83"/>
  <c r="AL377" i="83"/>
  <c r="AJ377" i="83"/>
  <c r="AH377" i="83"/>
  <c r="AG377" i="83"/>
  <c r="AE377" i="83"/>
  <c r="AA377" i="83"/>
  <c r="AB377" i="83" s="1"/>
  <c r="Y377" i="83"/>
  <c r="Z377" i="83" s="1"/>
  <c r="U377" i="83"/>
  <c r="P377" i="83"/>
  <c r="AO376" i="83"/>
  <c r="AN376" i="83"/>
  <c r="AL376" i="83"/>
  <c r="AJ376" i="83"/>
  <c r="AH376" i="83"/>
  <c r="AG376" i="83"/>
  <c r="AE376" i="83"/>
  <c r="AA376" i="83"/>
  <c r="AB376" i="83" s="1"/>
  <c r="Y376" i="83"/>
  <c r="Z376" i="83" s="1"/>
  <c r="U376" i="83"/>
  <c r="P376" i="83"/>
  <c r="AO375" i="83"/>
  <c r="AN375" i="83"/>
  <c r="AL375" i="83"/>
  <c r="AJ375" i="83"/>
  <c r="AH375" i="83"/>
  <c r="AG375" i="83"/>
  <c r="AE375" i="83"/>
  <c r="AA375" i="83"/>
  <c r="AB375" i="83" s="1"/>
  <c r="Y375" i="83"/>
  <c r="Z375" i="83" s="1"/>
  <c r="U375" i="83"/>
  <c r="P375" i="83"/>
  <c r="AO374" i="83"/>
  <c r="AN374" i="83"/>
  <c r="AL374" i="83"/>
  <c r="AJ374" i="83"/>
  <c r="AH374" i="83"/>
  <c r="AG374" i="83"/>
  <c r="AE374" i="83"/>
  <c r="AA374" i="83"/>
  <c r="AB374" i="83" s="1"/>
  <c r="Y374" i="83"/>
  <c r="Z374" i="83" s="1"/>
  <c r="U374" i="83"/>
  <c r="P374" i="83"/>
  <c r="AO373" i="83"/>
  <c r="AN373" i="83"/>
  <c r="AL373" i="83"/>
  <c r="AJ373" i="83"/>
  <c r="AH373" i="83"/>
  <c r="AG373" i="83"/>
  <c r="AE373" i="83"/>
  <c r="AA373" i="83"/>
  <c r="AB373" i="83" s="1"/>
  <c r="Y373" i="83"/>
  <c r="Z373" i="83" s="1"/>
  <c r="U373" i="83"/>
  <c r="P373" i="83"/>
  <c r="AO372" i="83"/>
  <c r="AN372" i="83"/>
  <c r="AL372" i="83"/>
  <c r="AJ372" i="83"/>
  <c r="AH372" i="83"/>
  <c r="AG372" i="83"/>
  <c r="AE372" i="83"/>
  <c r="AA372" i="83"/>
  <c r="AB372" i="83" s="1"/>
  <c r="Y372" i="83"/>
  <c r="Z372" i="83" s="1"/>
  <c r="U372" i="83"/>
  <c r="P372" i="83"/>
  <c r="AO371" i="83"/>
  <c r="AN371" i="83"/>
  <c r="AL371" i="83"/>
  <c r="AJ371" i="83"/>
  <c r="AH371" i="83"/>
  <c r="AG371" i="83"/>
  <c r="AE371" i="83"/>
  <c r="AA371" i="83"/>
  <c r="AB371" i="83" s="1"/>
  <c r="Y371" i="83"/>
  <c r="Z371" i="83" s="1"/>
  <c r="U371" i="83"/>
  <c r="P371" i="83"/>
  <c r="AO370" i="83"/>
  <c r="AN370" i="83"/>
  <c r="AL370" i="83"/>
  <c r="AJ370" i="83"/>
  <c r="AH370" i="83"/>
  <c r="AG370" i="83"/>
  <c r="AE370" i="83"/>
  <c r="AA370" i="83"/>
  <c r="AB370" i="83" s="1"/>
  <c r="Y370" i="83"/>
  <c r="Z370" i="83" s="1"/>
  <c r="U370" i="83"/>
  <c r="P370" i="83"/>
  <c r="AO369" i="83"/>
  <c r="AN369" i="83"/>
  <c r="AL369" i="83"/>
  <c r="AJ369" i="83"/>
  <c r="AH369" i="83"/>
  <c r="AG369" i="83"/>
  <c r="AE369" i="83"/>
  <c r="AA369" i="83"/>
  <c r="AB369" i="83" s="1"/>
  <c r="Y369" i="83"/>
  <c r="Z369" i="83" s="1"/>
  <c r="U369" i="83"/>
  <c r="P369" i="83"/>
  <c r="AO368" i="83"/>
  <c r="AN368" i="83"/>
  <c r="AL368" i="83"/>
  <c r="AJ368" i="83"/>
  <c r="AH368" i="83"/>
  <c r="AG368" i="83"/>
  <c r="AE368" i="83"/>
  <c r="AA368" i="83"/>
  <c r="AB368" i="83" s="1"/>
  <c r="Y368" i="83"/>
  <c r="Z368" i="83" s="1"/>
  <c r="U368" i="83"/>
  <c r="P368" i="83"/>
  <c r="AO367" i="83"/>
  <c r="AN367" i="83"/>
  <c r="AL367" i="83"/>
  <c r="AJ367" i="83"/>
  <c r="AH367" i="83"/>
  <c r="AG367" i="83"/>
  <c r="AE367" i="83"/>
  <c r="AA367" i="83"/>
  <c r="AB367" i="83" s="1"/>
  <c r="Y367" i="83"/>
  <c r="Z367" i="83" s="1"/>
  <c r="U367" i="83"/>
  <c r="P367" i="83"/>
  <c r="AO366" i="83"/>
  <c r="AN366" i="83"/>
  <c r="AL366" i="83"/>
  <c r="AJ366" i="83"/>
  <c r="AH366" i="83"/>
  <c r="AG366" i="83"/>
  <c r="AE366" i="83"/>
  <c r="AA366" i="83"/>
  <c r="AB366" i="83" s="1"/>
  <c r="Y366" i="83"/>
  <c r="Z366" i="83" s="1"/>
  <c r="U366" i="83"/>
  <c r="P366" i="83"/>
  <c r="AO365" i="83"/>
  <c r="AN365" i="83"/>
  <c r="AL365" i="83"/>
  <c r="AJ365" i="83"/>
  <c r="AH365" i="83"/>
  <c r="AG365" i="83"/>
  <c r="AE365" i="83"/>
  <c r="AA365" i="83"/>
  <c r="AB365" i="83" s="1"/>
  <c r="Y365" i="83"/>
  <c r="Z365" i="83" s="1"/>
  <c r="U365" i="83"/>
  <c r="P365" i="83"/>
  <c r="AO364" i="83"/>
  <c r="AN364" i="83"/>
  <c r="AL364" i="83"/>
  <c r="AJ364" i="83"/>
  <c r="AH364" i="83"/>
  <c r="AG364" i="83"/>
  <c r="AE364" i="83"/>
  <c r="AA364" i="83"/>
  <c r="AB364" i="83" s="1"/>
  <c r="Y364" i="83"/>
  <c r="Z364" i="83" s="1"/>
  <c r="U364" i="83"/>
  <c r="P364" i="83"/>
  <c r="AO363" i="83"/>
  <c r="AN363" i="83"/>
  <c r="AL363" i="83"/>
  <c r="AJ363" i="83"/>
  <c r="AH363" i="83"/>
  <c r="AG363" i="83"/>
  <c r="AE363" i="83"/>
  <c r="AA363" i="83"/>
  <c r="AB363" i="83" s="1"/>
  <c r="Y363" i="83"/>
  <c r="Z363" i="83" s="1"/>
  <c r="U363" i="83"/>
  <c r="P363" i="83"/>
  <c r="AO362" i="83"/>
  <c r="AN362" i="83"/>
  <c r="AL362" i="83"/>
  <c r="AJ362" i="83"/>
  <c r="AH362" i="83"/>
  <c r="AG362" i="83"/>
  <c r="AE362" i="83"/>
  <c r="AA362" i="83"/>
  <c r="AB362" i="83" s="1"/>
  <c r="Y362" i="83"/>
  <c r="Z362" i="83" s="1"/>
  <c r="U362" i="83"/>
  <c r="P362" i="83"/>
  <c r="AO361" i="83"/>
  <c r="AN361" i="83"/>
  <c r="AL361" i="83"/>
  <c r="AJ361" i="83"/>
  <c r="AH361" i="83"/>
  <c r="AG361" i="83"/>
  <c r="AE361" i="83"/>
  <c r="AA361" i="83"/>
  <c r="AB361" i="83" s="1"/>
  <c r="Y361" i="83"/>
  <c r="Z361" i="83" s="1"/>
  <c r="U361" i="83"/>
  <c r="P361" i="83"/>
  <c r="AO360" i="83"/>
  <c r="AN360" i="83"/>
  <c r="AL360" i="83"/>
  <c r="AJ360" i="83"/>
  <c r="AH360" i="83"/>
  <c r="AG360" i="83"/>
  <c r="AE360" i="83"/>
  <c r="AA360" i="83"/>
  <c r="AB360" i="83" s="1"/>
  <c r="Y360" i="83"/>
  <c r="Z360" i="83" s="1"/>
  <c r="U360" i="83"/>
  <c r="P360" i="83"/>
  <c r="AO359" i="83"/>
  <c r="AN359" i="83"/>
  <c r="AL359" i="83"/>
  <c r="AJ359" i="83"/>
  <c r="AH359" i="83"/>
  <c r="AG359" i="83"/>
  <c r="AE359" i="83"/>
  <c r="AA359" i="83"/>
  <c r="AB359" i="83" s="1"/>
  <c r="Y359" i="83"/>
  <c r="Z359" i="83" s="1"/>
  <c r="U359" i="83"/>
  <c r="P359" i="83"/>
  <c r="AO358" i="83"/>
  <c r="AN358" i="83"/>
  <c r="AL358" i="83"/>
  <c r="AJ358" i="83"/>
  <c r="AH358" i="83"/>
  <c r="AG358" i="83"/>
  <c r="AE358" i="83"/>
  <c r="AA358" i="83"/>
  <c r="AB358" i="83" s="1"/>
  <c r="Y358" i="83"/>
  <c r="Z358" i="83" s="1"/>
  <c r="U358" i="83"/>
  <c r="P358" i="83"/>
  <c r="AO357" i="83"/>
  <c r="AN357" i="83"/>
  <c r="AL357" i="83"/>
  <c r="AJ357" i="83"/>
  <c r="AH357" i="83"/>
  <c r="AG357" i="83"/>
  <c r="AE357" i="83"/>
  <c r="AA357" i="83"/>
  <c r="AB357" i="83" s="1"/>
  <c r="Y357" i="83"/>
  <c r="Z357" i="83" s="1"/>
  <c r="U357" i="83"/>
  <c r="P357" i="83"/>
  <c r="AO356" i="83"/>
  <c r="AN356" i="83"/>
  <c r="AL356" i="83"/>
  <c r="AJ356" i="83"/>
  <c r="AH356" i="83"/>
  <c r="AG356" i="83"/>
  <c r="AE356" i="83"/>
  <c r="AA356" i="83"/>
  <c r="AB356" i="83" s="1"/>
  <c r="Y356" i="83"/>
  <c r="Z356" i="83" s="1"/>
  <c r="U356" i="83"/>
  <c r="P356" i="83"/>
  <c r="AO355" i="83"/>
  <c r="AN355" i="83"/>
  <c r="AL355" i="83"/>
  <c r="AJ355" i="83"/>
  <c r="AH355" i="83"/>
  <c r="AG355" i="83"/>
  <c r="AE355" i="83"/>
  <c r="AA355" i="83"/>
  <c r="AB355" i="83" s="1"/>
  <c r="Y355" i="83"/>
  <c r="Z355" i="83" s="1"/>
  <c r="U355" i="83"/>
  <c r="P355" i="83"/>
  <c r="AO354" i="83"/>
  <c r="AN354" i="83"/>
  <c r="AL354" i="83"/>
  <c r="AJ354" i="83"/>
  <c r="AH354" i="83"/>
  <c r="AG354" i="83"/>
  <c r="AE354" i="83"/>
  <c r="AA354" i="83"/>
  <c r="AB354" i="83" s="1"/>
  <c r="Y354" i="83"/>
  <c r="Z354" i="83" s="1"/>
  <c r="U354" i="83"/>
  <c r="P354" i="83"/>
  <c r="AO353" i="83"/>
  <c r="AN353" i="83"/>
  <c r="AL353" i="83"/>
  <c r="AJ353" i="83"/>
  <c r="AH353" i="83"/>
  <c r="AG353" i="83"/>
  <c r="AE353" i="83"/>
  <c r="AA353" i="83"/>
  <c r="AB353" i="83" s="1"/>
  <c r="Y353" i="83"/>
  <c r="Z353" i="83" s="1"/>
  <c r="U353" i="83"/>
  <c r="P353" i="83"/>
  <c r="AO352" i="83"/>
  <c r="AN352" i="83"/>
  <c r="AL352" i="83"/>
  <c r="AJ352" i="83"/>
  <c r="AH352" i="83"/>
  <c r="AG352" i="83"/>
  <c r="AE352" i="83"/>
  <c r="AA352" i="83"/>
  <c r="AB352" i="83" s="1"/>
  <c r="Y352" i="83"/>
  <c r="Z352" i="83" s="1"/>
  <c r="U352" i="83"/>
  <c r="P352" i="83"/>
  <c r="AO351" i="83"/>
  <c r="AN351" i="83"/>
  <c r="AL351" i="83"/>
  <c r="AJ351" i="83"/>
  <c r="AH351" i="83"/>
  <c r="AG351" i="83"/>
  <c r="AE351" i="83"/>
  <c r="AA351" i="83"/>
  <c r="AB351" i="83" s="1"/>
  <c r="Y351" i="83"/>
  <c r="Z351" i="83" s="1"/>
  <c r="U351" i="83"/>
  <c r="P351" i="83"/>
  <c r="AO350" i="83"/>
  <c r="AN350" i="83"/>
  <c r="AL350" i="83"/>
  <c r="AJ350" i="83"/>
  <c r="AH350" i="83"/>
  <c r="AG350" i="83"/>
  <c r="AE350" i="83"/>
  <c r="AA350" i="83"/>
  <c r="AB350" i="83" s="1"/>
  <c r="Y350" i="83"/>
  <c r="Z350" i="83" s="1"/>
  <c r="U350" i="83"/>
  <c r="P350" i="83"/>
  <c r="AO349" i="83"/>
  <c r="AN349" i="83"/>
  <c r="AL349" i="83"/>
  <c r="AJ349" i="83"/>
  <c r="AH349" i="83"/>
  <c r="AG349" i="83"/>
  <c r="AE349" i="83"/>
  <c r="AA349" i="83"/>
  <c r="AB349" i="83" s="1"/>
  <c r="Y349" i="83"/>
  <c r="Z349" i="83" s="1"/>
  <c r="U349" i="83"/>
  <c r="P349" i="83"/>
  <c r="AO348" i="83"/>
  <c r="AN348" i="83"/>
  <c r="AL348" i="83"/>
  <c r="AJ348" i="83"/>
  <c r="AH348" i="83"/>
  <c r="AG348" i="83"/>
  <c r="AE348" i="83"/>
  <c r="AA348" i="83"/>
  <c r="AB348" i="83" s="1"/>
  <c r="Y348" i="83"/>
  <c r="Z348" i="83" s="1"/>
  <c r="U348" i="83"/>
  <c r="P348" i="83"/>
  <c r="AO347" i="83"/>
  <c r="AN347" i="83"/>
  <c r="AL347" i="83"/>
  <c r="AJ347" i="83"/>
  <c r="AH347" i="83"/>
  <c r="AG347" i="83"/>
  <c r="AE347" i="83"/>
  <c r="AA347" i="83"/>
  <c r="AB347" i="83" s="1"/>
  <c r="Y347" i="83"/>
  <c r="Z347" i="83" s="1"/>
  <c r="U347" i="83"/>
  <c r="P347" i="83"/>
  <c r="AO346" i="83"/>
  <c r="AN346" i="83"/>
  <c r="AL346" i="83"/>
  <c r="AJ346" i="83"/>
  <c r="AH346" i="83"/>
  <c r="AG346" i="83"/>
  <c r="AE346" i="83"/>
  <c r="AA346" i="83"/>
  <c r="AB346" i="83" s="1"/>
  <c r="Y346" i="83"/>
  <c r="Z346" i="83" s="1"/>
  <c r="U346" i="83"/>
  <c r="P346" i="83"/>
  <c r="AO345" i="83"/>
  <c r="AN345" i="83"/>
  <c r="AL345" i="83"/>
  <c r="AJ345" i="83"/>
  <c r="AH345" i="83"/>
  <c r="AG345" i="83"/>
  <c r="AE345" i="83"/>
  <c r="AA345" i="83"/>
  <c r="AB345" i="83" s="1"/>
  <c r="Y345" i="83"/>
  <c r="Z345" i="83" s="1"/>
  <c r="U345" i="83"/>
  <c r="P345" i="83"/>
  <c r="AO344" i="83"/>
  <c r="AN344" i="83"/>
  <c r="AL344" i="83"/>
  <c r="AJ344" i="83"/>
  <c r="AH344" i="83"/>
  <c r="AG344" i="83"/>
  <c r="AE344" i="83"/>
  <c r="AA344" i="83"/>
  <c r="AB344" i="83" s="1"/>
  <c r="Y344" i="83"/>
  <c r="Z344" i="83" s="1"/>
  <c r="U344" i="83"/>
  <c r="P344" i="83"/>
  <c r="AO343" i="83"/>
  <c r="AN343" i="83"/>
  <c r="AL343" i="83"/>
  <c r="AJ343" i="83"/>
  <c r="AH343" i="83"/>
  <c r="AG343" i="83"/>
  <c r="AE343" i="83"/>
  <c r="AA343" i="83"/>
  <c r="AB343" i="83" s="1"/>
  <c r="Y343" i="83"/>
  <c r="Z343" i="83" s="1"/>
  <c r="U343" i="83"/>
  <c r="P343" i="83"/>
  <c r="AO342" i="83"/>
  <c r="AN342" i="83"/>
  <c r="AL342" i="83"/>
  <c r="AJ342" i="83"/>
  <c r="AH342" i="83"/>
  <c r="AG342" i="83"/>
  <c r="AE342" i="83"/>
  <c r="AA342" i="83"/>
  <c r="AB342" i="83" s="1"/>
  <c r="Y342" i="83"/>
  <c r="Z342" i="83" s="1"/>
  <c r="U342" i="83"/>
  <c r="P342" i="83"/>
  <c r="AO341" i="83"/>
  <c r="AN341" i="83"/>
  <c r="AL341" i="83"/>
  <c r="AJ341" i="83"/>
  <c r="AH341" i="83"/>
  <c r="AG341" i="83"/>
  <c r="AE341" i="83"/>
  <c r="AA341" i="83"/>
  <c r="AB341" i="83" s="1"/>
  <c r="Y341" i="83"/>
  <c r="Z341" i="83" s="1"/>
  <c r="U341" i="83"/>
  <c r="P341" i="83"/>
  <c r="AO340" i="83"/>
  <c r="AN340" i="83"/>
  <c r="AL340" i="83"/>
  <c r="AJ340" i="83"/>
  <c r="AH340" i="83"/>
  <c r="AG340" i="83"/>
  <c r="AE340" i="83"/>
  <c r="AA340" i="83"/>
  <c r="AB340" i="83" s="1"/>
  <c r="Y340" i="83"/>
  <c r="Z340" i="83" s="1"/>
  <c r="U340" i="83"/>
  <c r="P340" i="83"/>
  <c r="AO339" i="83"/>
  <c r="AN339" i="83"/>
  <c r="AL339" i="83"/>
  <c r="AJ339" i="83"/>
  <c r="AH339" i="83"/>
  <c r="AG339" i="83"/>
  <c r="AE339" i="83"/>
  <c r="AA339" i="83"/>
  <c r="AB339" i="83" s="1"/>
  <c r="Y339" i="83"/>
  <c r="Z339" i="83" s="1"/>
  <c r="U339" i="83"/>
  <c r="P339" i="83"/>
  <c r="AO338" i="83"/>
  <c r="AN338" i="83"/>
  <c r="AL338" i="83"/>
  <c r="AJ338" i="83"/>
  <c r="AH338" i="83"/>
  <c r="AG338" i="83"/>
  <c r="AE338" i="83"/>
  <c r="AA338" i="83"/>
  <c r="AB338" i="83" s="1"/>
  <c r="Y338" i="83"/>
  <c r="Z338" i="83" s="1"/>
  <c r="U338" i="83"/>
  <c r="P338" i="83"/>
  <c r="AO337" i="83"/>
  <c r="AN337" i="83"/>
  <c r="AL337" i="83"/>
  <c r="AJ337" i="83"/>
  <c r="AH337" i="83"/>
  <c r="AG337" i="83"/>
  <c r="AE337" i="83"/>
  <c r="AA337" i="83"/>
  <c r="AB337" i="83" s="1"/>
  <c r="Y337" i="83"/>
  <c r="Z337" i="83" s="1"/>
  <c r="U337" i="83"/>
  <c r="P337" i="83"/>
  <c r="AO336" i="83"/>
  <c r="AN336" i="83"/>
  <c r="AL336" i="83"/>
  <c r="AJ336" i="83"/>
  <c r="AH336" i="83"/>
  <c r="AG336" i="83"/>
  <c r="AE336" i="83"/>
  <c r="AA336" i="83"/>
  <c r="AB336" i="83" s="1"/>
  <c r="Y336" i="83"/>
  <c r="Z336" i="83" s="1"/>
  <c r="U336" i="83"/>
  <c r="P336" i="83"/>
  <c r="AO335" i="83"/>
  <c r="AN335" i="83"/>
  <c r="AL335" i="83"/>
  <c r="AJ335" i="83"/>
  <c r="AH335" i="83"/>
  <c r="AG335" i="83"/>
  <c r="AE335" i="83"/>
  <c r="AA335" i="83"/>
  <c r="AB335" i="83" s="1"/>
  <c r="Y335" i="83"/>
  <c r="Z335" i="83" s="1"/>
  <c r="U335" i="83"/>
  <c r="P335" i="83"/>
  <c r="AO334" i="83"/>
  <c r="AN334" i="83"/>
  <c r="AL334" i="83"/>
  <c r="AJ334" i="83"/>
  <c r="AH334" i="83"/>
  <c r="AG334" i="83"/>
  <c r="AE334" i="83"/>
  <c r="AA334" i="83"/>
  <c r="AB334" i="83" s="1"/>
  <c r="Y334" i="83"/>
  <c r="Z334" i="83" s="1"/>
  <c r="U334" i="83"/>
  <c r="P334" i="83"/>
  <c r="AO333" i="83"/>
  <c r="AN333" i="83"/>
  <c r="AL333" i="83"/>
  <c r="AJ333" i="83"/>
  <c r="AH333" i="83"/>
  <c r="AG333" i="83"/>
  <c r="AE333" i="83"/>
  <c r="AA333" i="83"/>
  <c r="AB333" i="83" s="1"/>
  <c r="Y333" i="83"/>
  <c r="Z333" i="83" s="1"/>
  <c r="U333" i="83"/>
  <c r="P333" i="83"/>
  <c r="AO332" i="83"/>
  <c r="AN332" i="83"/>
  <c r="AL332" i="83"/>
  <c r="AJ332" i="83"/>
  <c r="AH332" i="83"/>
  <c r="AG332" i="83"/>
  <c r="AE332" i="83"/>
  <c r="AA332" i="83"/>
  <c r="AB332" i="83" s="1"/>
  <c r="Y332" i="83"/>
  <c r="Z332" i="83" s="1"/>
  <c r="U332" i="83"/>
  <c r="P332" i="83"/>
  <c r="AO331" i="83"/>
  <c r="AN331" i="83"/>
  <c r="AL331" i="83"/>
  <c r="AJ331" i="83"/>
  <c r="AH331" i="83"/>
  <c r="AG331" i="83"/>
  <c r="AE331" i="83"/>
  <c r="AA331" i="83"/>
  <c r="AB331" i="83" s="1"/>
  <c r="Y331" i="83"/>
  <c r="Z331" i="83" s="1"/>
  <c r="U331" i="83"/>
  <c r="P331" i="83"/>
  <c r="AO330" i="83"/>
  <c r="AN330" i="83"/>
  <c r="AL330" i="83"/>
  <c r="AJ330" i="83"/>
  <c r="AH330" i="83"/>
  <c r="AG330" i="83"/>
  <c r="AE330" i="83"/>
  <c r="AA330" i="83"/>
  <c r="AB330" i="83" s="1"/>
  <c r="Y330" i="83"/>
  <c r="Z330" i="83" s="1"/>
  <c r="U330" i="83"/>
  <c r="P330" i="83"/>
  <c r="AO329" i="83"/>
  <c r="AN329" i="83"/>
  <c r="AL329" i="83"/>
  <c r="AJ329" i="83"/>
  <c r="AH329" i="83"/>
  <c r="AG329" i="83"/>
  <c r="AE329" i="83"/>
  <c r="AA329" i="83"/>
  <c r="AB329" i="83" s="1"/>
  <c r="Y329" i="83"/>
  <c r="Z329" i="83" s="1"/>
  <c r="U329" i="83"/>
  <c r="P329" i="83"/>
  <c r="AO328" i="83"/>
  <c r="AN328" i="83"/>
  <c r="AL328" i="83"/>
  <c r="AJ328" i="83"/>
  <c r="AH328" i="83"/>
  <c r="AG328" i="83"/>
  <c r="AE328" i="83"/>
  <c r="AA328" i="83"/>
  <c r="AB328" i="83" s="1"/>
  <c r="Y328" i="83"/>
  <c r="Z328" i="83" s="1"/>
  <c r="U328" i="83"/>
  <c r="P328" i="83"/>
  <c r="AO327" i="83"/>
  <c r="AN327" i="83"/>
  <c r="AL327" i="83"/>
  <c r="AJ327" i="83"/>
  <c r="AH327" i="83"/>
  <c r="AG327" i="83"/>
  <c r="AE327" i="83"/>
  <c r="AA327" i="83"/>
  <c r="AB327" i="83" s="1"/>
  <c r="Y327" i="83"/>
  <c r="Z327" i="83" s="1"/>
  <c r="U327" i="83"/>
  <c r="P327" i="83"/>
  <c r="AO326" i="83"/>
  <c r="AN326" i="83"/>
  <c r="AL326" i="83"/>
  <c r="AJ326" i="83"/>
  <c r="AH326" i="83"/>
  <c r="AG326" i="83"/>
  <c r="AE326" i="83"/>
  <c r="AA326" i="83"/>
  <c r="AB326" i="83" s="1"/>
  <c r="Y326" i="83"/>
  <c r="Z326" i="83" s="1"/>
  <c r="U326" i="83"/>
  <c r="P326" i="83"/>
  <c r="AO325" i="83"/>
  <c r="AN325" i="83"/>
  <c r="AL325" i="83"/>
  <c r="AJ325" i="83"/>
  <c r="AH325" i="83"/>
  <c r="AG325" i="83"/>
  <c r="AE325" i="83"/>
  <c r="AA325" i="83"/>
  <c r="AB325" i="83" s="1"/>
  <c r="Y325" i="83"/>
  <c r="Z325" i="83" s="1"/>
  <c r="U325" i="83"/>
  <c r="P325" i="83"/>
  <c r="AO324" i="83"/>
  <c r="AN324" i="83"/>
  <c r="AL324" i="83"/>
  <c r="AJ324" i="83"/>
  <c r="AH324" i="83"/>
  <c r="AG324" i="83"/>
  <c r="AE324" i="83"/>
  <c r="AA324" i="83"/>
  <c r="AB324" i="83" s="1"/>
  <c r="Y324" i="83"/>
  <c r="Z324" i="83" s="1"/>
  <c r="U324" i="83"/>
  <c r="P324" i="83"/>
  <c r="AO323" i="83"/>
  <c r="AN323" i="83"/>
  <c r="AL323" i="83"/>
  <c r="AJ323" i="83"/>
  <c r="AH323" i="83"/>
  <c r="AG323" i="83"/>
  <c r="AE323" i="83"/>
  <c r="AA323" i="83"/>
  <c r="AB323" i="83" s="1"/>
  <c r="Y323" i="83"/>
  <c r="Z323" i="83" s="1"/>
  <c r="U323" i="83"/>
  <c r="P323" i="83"/>
  <c r="AO322" i="83"/>
  <c r="AN322" i="83"/>
  <c r="AL322" i="83"/>
  <c r="AJ322" i="83"/>
  <c r="AH322" i="83"/>
  <c r="AG322" i="83"/>
  <c r="AE322" i="83"/>
  <c r="AA322" i="83"/>
  <c r="AB322" i="83" s="1"/>
  <c r="Y322" i="83"/>
  <c r="Z322" i="83" s="1"/>
  <c r="U322" i="83"/>
  <c r="P322" i="83"/>
  <c r="AO321" i="83"/>
  <c r="AN321" i="83"/>
  <c r="AL321" i="83"/>
  <c r="AJ321" i="83"/>
  <c r="AH321" i="83"/>
  <c r="AG321" i="83"/>
  <c r="AE321" i="83"/>
  <c r="AA321" i="83"/>
  <c r="AB321" i="83" s="1"/>
  <c r="Y321" i="83"/>
  <c r="Z321" i="83" s="1"/>
  <c r="U321" i="83"/>
  <c r="P321" i="83"/>
  <c r="AO320" i="83"/>
  <c r="AN320" i="83"/>
  <c r="AL320" i="83"/>
  <c r="AJ320" i="83"/>
  <c r="AH320" i="83"/>
  <c r="AG320" i="83"/>
  <c r="AO319" i="83"/>
  <c r="AN319" i="83"/>
  <c r="AL319" i="83"/>
  <c r="AJ319" i="83"/>
  <c r="AH319" i="83"/>
  <c r="AG319" i="83"/>
  <c r="U319" i="83"/>
  <c r="W318" i="83"/>
  <c r="F318" i="83" s="1"/>
  <c r="AO317" i="83"/>
  <c r="AN317" i="83"/>
  <c r="AL317" i="83"/>
  <c r="AJ317" i="83"/>
  <c r="AH317" i="83"/>
  <c r="AG317" i="83"/>
  <c r="AE317" i="83"/>
  <c r="AA317" i="83"/>
  <c r="AB317" i="83" s="1"/>
  <c r="Y317" i="83"/>
  <c r="Z317" i="83" s="1"/>
  <c r="U317" i="83"/>
  <c r="P317" i="83"/>
  <c r="AO316" i="83"/>
  <c r="AN316" i="83"/>
  <c r="AL316" i="83"/>
  <c r="AJ316" i="83"/>
  <c r="AH316" i="83"/>
  <c r="AG316" i="83"/>
  <c r="AE316" i="83"/>
  <c r="AA316" i="83"/>
  <c r="AB316" i="83" s="1"/>
  <c r="Y316" i="83"/>
  <c r="Z316" i="83" s="1"/>
  <c r="U316" i="83"/>
  <c r="P316" i="83"/>
  <c r="AO315" i="83"/>
  <c r="AN315" i="83"/>
  <c r="AL315" i="83"/>
  <c r="AJ315" i="83"/>
  <c r="AH315" i="83"/>
  <c r="AG315" i="83"/>
  <c r="AE315" i="83"/>
  <c r="AA315" i="83"/>
  <c r="AB315" i="83" s="1"/>
  <c r="Y315" i="83"/>
  <c r="Z315" i="83" s="1"/>
  <c r="U315" i="83"/>
  <c r="P315" i="83"/>
  <c r="AO314" i="83"/>
  <c r="AN314" i="83"/>
  <c r="AL314" i="83"/>
  <c r="AJ314" i="83"/>
  <c r="AH314" i="83"/>
  <c r="AG314" i="83"/>
  <c r="AE314" i="83"/>
  <c r="AA314" i="83"/>
  <c r="AB314" i="83" s="1"/>
  <c r="Y314" i="83"/>
  <c r="Z314" i="83" s="1"/>
  <c r="U314" i="83"/>
  <c r="P314" i="83"/>
  <c r="AO313" i="83"/>
  <c r="AN313" i="83"/>
  <c r="AL313" i="83"/>
  <c r="AJ313" i="83"/>
  <c r="AH313" i="83"/>
  <c r="AG313" i="83"/>
  <c r="AE313" i="83"/>
  <c r="AA313" i="83"/>
  <c r="AB313" i="83" s="1"/>
  <c r="Y313" i="83"/>
  <c r="Z313" i="83" s="1"/>
  <c r="U313" i="83"/>
  <c r="P313" i="83"/>
  <c r="AO312" i="83"/>
  <c r="AN312" i="83"/>
  <c r="AL312" i="83"/>
  <c r="AJ312" i="83"/>
  <c r="AH312" i="83"/>
  <c r="AG312" i="83"/>
  <c r="AE312" i="83"/>
  <c r="AA312" i="83"/>
  <c r="AB312" i="83" s="1"/>
  <c r="Y312" i="83"/>
  <c r="Z312" i="83" s="1"/>
  <c r="U312" i="83"/>
  <c r="P312" i="83"/>
  <c r="AO311" i="83"/>
  <c r="AN311" i="83"/>
  <c r="AL311" i="83"/>
  <c r="AJ311" i="83"/>
  <c r="AH311" i="83"/>
  <c r="AG311" i="83"/>
  <c r="AE311" i="83"/>
  <c r="AA311" i="83"/>
  <c r="AB311" i="83" s="1"/>
  <c r="Y311" i="83"/>
  <c r="Z311" i="83" s="1"/>
  <c r="U311" i="83"/>
  <c r="P311" i="83"/>
  <c r="AO310" i="83"/>
  <c r="AN310" i="83"/>
  <c r="AL310" i="83"/>
  <c r="AJ310" i="83"/>
  <c r="AH310" i="83"/>
  <c r="AG310" i="83"/>
  <c r="AE310" i="83"/>
  <c r="AA310" i="83"/>
  <c r="AB310" i="83" s="1"/>
  <c r="Y310" i="83"/>
  <c r="Z310" i="83" s="1"/>
  <c r="U310" i="83"/>
  <c r="P310" i="83"/>
  <c r="AO309" i="83"/>
  <c r="AN309" i="83"/>
  <c r="AL309" i="83"/>
  <c r="AJ309" i="83"/>
  <c r="AH309" i="83"/>
  <c r="AG309" i="83"/>
  <c r="AE309" i="83"/>
  <c r="AA309" i="83"/>
  <c r="AB309" i="83" s="1"/>
  <c r="Y309" i="83"/>
  <c r="Z309" i="83" s="1"/>
  <c r="U309" i="83"/>
  <c r="P309" i="83"/>
  <c r="AO308" i="83"/>
  <c r="AN308" i="83"/>
  <c r="AL308" i="83"/>
  <c r="AJ308" i="83"/>
  <c r="AH308" i="83"/>
  <c r="AG308" i="83"/>
  <c r="AE308" i="83"/>
  <c r="AA308" i="83"/>
  <c r="AB308" i="83" s="1"/>
  <c r="Y308" i="83"/>
  <c r="Z308" i="83" s="1"/>
  <c r="U308" i="83"/>
  <c r="P308" i="83"/>
  <c r="AO307" i="83"/>
  <c r="AN307" i="83"/>
  <c r="AL307" i="83"/>
  <c r="AJ307" i="83"/>
  <c r="AH307" i="83"/>
  <c r="AG307" i="83"/>
  <c r="AE307" i="83"/>
  <c r="AA307" i="83"/>
  <c r="AB307" i="83" s="1"/>
  <c r="Y307" i="83"/>
  <c r="Z307" i="83" s="1"/>
  <c r="U307" i="83"/>
  <c r="P307" i="83"/>
  <c r="AO306" i="83"/>
  <c r="AN306" i="83"/>
  <c r="AL306" i="83"/>
  <c r="AJ306" i="83"/>
  <c r="AH306" i="83"/>
  <c r="AG306" i="83"/>
  <c r="AE306" i="83"/>
  <c r="AA306" i="83"/>
  <c r="AB306" i="83" s="1"/>
  <c r="Y306" i="83"/>
  <c r="Z306" i="83" s="1"/>
  <c r="U306" i="83"/>
  <c r="P306" i="83"/>
  <c r="AO305" i="83"/>
  <c r="AN305" i="83"/>
  <c r="AL305" i="83"/>
  <c r="AJ305" i="83"/>
  <c r="AH305" i="83"/>
  <c r="AG305" i="83"/>
  <c r="AE305" i="83"/>
  <c r="AA305" i="83"/>
  <c r="AB305" i="83" s="1"/>
  <c r="Y305" i="83"/>
  <c r="Z305" i="83" s="1"/>
  <c r="U305" i="83"/>
  <c r="P305" i="83"/>
  <c r="AO304" i="83"/>
  <c r="AN304" i="83"/>
  <c r="AL304" i="83"/>
  <c r="AJ304" i="83"/>
  <c r="AH304" i="83"/>
  <c r="AG304" i="83"/>
  <c r="AE304" i="83"/>
  <c r="AA304" i="83"/>
  <c r="AB304" i="83" s="1"/>
  <c r="Y304" i="83"/>
  <c r="Z304" i="83" s="1"/>
  <c r="U304" i="83"/>
  <c r="P304" i="83"/>
  <c r="AO303" i="83"/>
  <c r="AN303" i="83"/>
  <c r="AL303" i="83"/>
  <c r="AJ303" i="83"/>
  <c r="AH303" i="83"/>
  <c r="AG303" i="83"/>
  <c r="AE303" i="83"/>
  <c r="AA303" i="83"/>
  <c r="AB303" i="83" s="1"/>
  <c r="Y303" i="83"/>
  <c r="Z303" i="83" s="1"/>
  <c r="U303" i="83"/>
  <c r="P303" i="83"/>
  <c r="AO302" i="83"/>
  <c r="AN302" i="83"/>
  <c r="AL302" i="83"/>
  <c r="AJ302" i="83"/>
  <c r="AH302" i="83"/>
  <c r="AG302" i="83"/>
  <c r="AE302" i="83"/>
  <c r="AA302" i="83"/>
  <c r="AB302" i="83" s="1"/>
  <c r="Y302" i="83"/>
  <c r="Z302" i="83" s="1"/>
  <c r="U302" i="83"/>
  <c r="P302" i="83"/>
  <c r="AO301" i="83"/>
  <c r="AN301" i="83"/>
  <c r="AL301" i="83"/>
  <c r="AJ301" i="83"/>
  <c r="AH301" i="83"/>
  <c r="AG301" i="83"/>
  <c r="AE301" i="83"/>
  <c r="AA301" i="83"/>
  <c r="AB301" i="83" s="1"/>
  <c r="Y301" i="83"/>
  <c r="Z301" i="83" s="1"/>
  <c r="U301" i="83"/>
  <c r="P301" i="83"/>
  <c r="AO300" i="83"/>
  <c r="AN300" i="83"/>
  <c r="AL300" i="83"/>
  <c r="AJ300" i="83"/>
  <c r="AH300" i="83"/>
  <c r="AG300" i="83"/>
  <c r="AE300" i="83"/>
  <c r="AA300" i="83"/>
  <c r="AB300" i="83" s="1"/>
  <c r="Y300" i="83"/>
  <c r="Z300" i="83" s="1"/>
  <c r="U300" i="83"/>
  <c r="P300" i="83"/>
  <c r="AO299" i="83"/>
  <c r="AN299" i="83"/>
  <c r="AL299" i="83"/>
  <c r="AJ299" i="83"/>
  <c r="AH299" i="83"/>
  <c r="AG299" i="83"/>
  <c r="AE299" i="83"/>
  <c r="AA299" i="83"/>
  <c r="AB299" i="83" s="1"/>
  <c r="Y299" i="83"/>
  <c r="Z299" i="83" s="1"/>
  <c r="U299" i="83"/>
  <c r="P299" i="83"/>
  <c r="AO298" i="83"/>
  <c r="AN298" i="83"/>
  <c r="AL298" i="83"/>
  <c r="AJ298" i="83"/>
  <c r="AH298" i="83"/>
  <c r="AG298" i="83"/>
  <c r="AE298" i="83"/>
  <c r="AA298" i="83"/>
  <c r="AB298" i="83" s="1"/>
  <c r="Y298" i="83"/>
  <c r="Z298" i="83" s="1"/>
  <c r="U298" i="83"/>
  <c r="P298" i="83"/>
  <c r="AO297" i="83"/>
  <c r="AN297" i="83"/>
  <c r="AL297" i="83"/>
  <c r="AJ297" i="83"/>
  <c r="AH297" i="83"/>
  <c r="AG297" i="83"/>
  <c r="AE297" i="83"/>
  <c r="AA297" i="83"/>
  <c r="AB297" i="83" s="1"/>
  <c r="Y297" i="83"/>
  <c r="Z297" i="83" s="1"/>
  <c r="U297" i="83"/>
  <c r="P297" i="83"/>
  <c r="AO296" i="83"/>
  <c r="AN296" i="83"/>
  <c r="AL296" i="83"/>
  <c r="AJ296" i="83"/>
  <c r="AH296" i="83"/>
  <c r="AG296" i="83"/>
  <c r="AE296" i="83"/>
  <c r="AA296" i="83"/>
  <c r="AB296" i="83" s="1"/>
  <c r="Y296" i="83"/>
  <c r="Z296" i="83" s="1"/>
  <c r="U296" i="83"/>
  <c r="P296" i="83"/>
  <c r="AO295" i="83"/>
  <c r="AN295" i="83"/>
  <c r="AL295" i="83"/>
  <c r="AJ295" i="83"/>
  <c r="AH295" i="83"/>
  <c r="AG295" i="83"/>
  <c r="AE295" i="83"/>
  <c r="AA295" i="83"/>
  <c r="AB295" i="83" s="1"/>
  <c r="Y295" i="83"/>
  <c r="Z295" i="83" s="1"/>
  <c r="U295" i="83"/>
  <c r="P295" i="83"/>
  <c r="AO294" i="83"/>
  <c r="AN294" i="83"/>
  <c r="AL294" i="83"/>
  <c r="AJ294" i="83"/>
  <c r="AH294" i="83"/>
  <c r="AG294" i="83"/>
  <c r="AE294" i="83"/>
  <c r="AA294" i="83"/>
  <c r="AB294" i="83" s="1"/>
  <c r="Y294" i="83"/>
  <c r="Z294" i="83" s="1"/>
  <c r="U294" i="83"/>
  <c r="P294" i="83"/>
  <c r="AO293" i="83"/>
  <c r="AN293" i="83"/>
  <c r="AL293" i="83"/>
  <c r="AJ293" i="83"/>
  <c r="AH293" i="83"/>
  <c r="AG293" i="83"/>
  <c r="AE293" i="83"/>
  <c r="AA293" i="83"/>
  <c r="AB293" i="83" s="1"/>
  <c r="Y293" i="83"/>
  <c r="Z293" i="83" s="1"/>
  <c r="U293" i="83"/>
  <c r="P293" i="83"/>
  <c r="AO292" i="83"/>
  <c r="AN292" i="83"/>
  <c r="AL292" i="83"/>
  <c r="AJ292" i="83"/>
  <c r="AH292" i="83"/>
  <c r="AG292" i="83"/>
  <c r="AE292" i="83"/>
  <c r="AA292" i="83"/>
  <c r="AB292" i="83" s="1"/>
  <c r="Y292" i="83"/>
  <c r="Z292" i="83" s="1"/>
  <c r="U292" i="83"/>
  <c r="P292" i="83"/>
  <c r="AO291" i="83"/>
  <c r="AN291" i="83"/>
  <c r="AL291" i="83"/>
  <c r="AJ291" i="83"/>
  <c r="AH291" i="83"/>
  <c r="AG291" i="83"/>
  <c r="U291" i="83"/>
  <c r="AO290" i="83"/>
  <c r="AN290" i="83"/>
  <c r="AL290" i="83"/>
  <c r="AJ290" i="83"/>
  <c r="AH290" i="83"/>
  <c r="AG290" i="83"/>
  <c r="U290" i="83"/>
  <c r="AO289" i="83"/>
  <c r="AN289" i="83"/>
  <c r="AL289" i="83"/>
  <c r="AJ289" i="83"/>
  <c r="AH289" i="83"/>
  <c r="AG289" i="83"/>
  <c r="AE289" i="83"/>
  <c r="AA289" i="83"/>
  <c r="AB289" i="83" s="1"/>
  <c r="Y289" i="83"/>
  <c r="Z289" i="83" s="1"/>
  <c r="U289" i="83"/>
  <c r="P289" i="83"/>
  <c r="AO288" i="83"/>
  <c r="AN288" i="83"/>
  <c r="AL288" i="83"/>
  <c r="AJ288" i="83"/>
  <c r="AH288" i="83"/>
  <c r="AG288" i="83"/>
  <c r="AE288" i="83"/>
  <c r="AA288" i="83"/>
  <c r="AB288" i="83" s="1"/>
  <c r="Y288" i="83"/>
  <c r="Z288" i="83" s="1"/>
  <c r="U288" i="83"/>
  <c r="P288" i="83"/>
  <c r="AO287" i="83"/>
  <c r="AN287" i="83"/>
  <c r="AL287" i="83"/>
  <c r="AJ287" i="83"/>
  <c r="AH287" i="83"/>
  <c r="AG287" i="83"/>
  <c r="AE287" i="83"/>
  <c r="AA287" i="83"/>
  <c r="AB287" i="83" s="1"/>
  <c r="Y287" i="83"/>
  <c r="Z287" i="83" s="1"/>
  <c r="U287" i="83"/>
  <c r="P287" i="83"/>
  <c r="AO286" i="83"/>
  <c r="AN286" i="83"/>
  <c r="AL286" i="83"/>
  <c r="AJ286" i="83"/>
  <c r="AH286" i="83"/>
  <c r="AG286" i="83"/>
  <c r="AE286" i="83"/>
  <c r="AA286" i="83"/>
  <c r="AB286" i="83" s="1"/>
  <c r="Y286" i="83"/>
  <c r="Z286" i="83" s="1"/>
  <c r="U286" i="83"/>
  <c r="P286" i="83"/>
  <c r="AO285" i="83"/>
  <c r="AN285" i="83"/>
  <c r="AL285" i="83"/>
  <c r="AJ285" i="83"/>
  <c r="AH285" i="83"/>
  <c r="AG285" i="83"/>
  <c r="AE285" i="83"/>
  <c r="AA285" i="83"/>
  <c r="AB285" i="83" s="1"/>
  <c r="Y285" i="83"/>
  <c r="Z285" i="83" s="1"/>
  <c r="U285" i="83"/>
  <c r="P285" i="83"/>
  <c r="AO284" i="83"/>
  <c r="AN284" i="83"/>
  <c r="AL284" i="83"/>
  <c r="AJ284" i="83"/>
  <c r="AH284" i="83"/>
  <c r="AG284" i="83"/>
  <c r="AE284" i="83"/>
  <c r="AA284" i="83"/>
  <c r="AB284" i="83" s="1"/>
  <c r="Y284" i="83"/>
  <c r="Z284" i="83" s="1"/>
  <c r="U284" i="83"/>
  <c r="P284" i="83"/>
  <c r="AO283" i="83"/>
  <c r="AN283" i="83"/>
  <c r="AL283" i="83"/>
  <c r="AJ283" i="83"/>
  <c r="AH283" i="83"/>
  <c r="AG283" i="83"/>
  <c r="AE283" i="83"/>
  <c r="AA283" i="83"/>
  <c r="AB283" i="83" s="1"/>
  <c r="Y283" i="83"/>
  <c r="Z283" i="83" s="1"/>
  <c r="U283" i="83"/>
  <c r="P283" i="83"/>
  <c r="AO282" i="83"/>
  <c r="AN282" i="83"/>
  <c r="AL282" i="83"/>
  <c r="AJ282" i="83"/>
  <c r="AH282" i="83"/>
  <c r="AG282" i="83"/>
  <c r="AE282" i="83"/>
  <c r="AA282" i="83"/>
  <c r="AB282" i="83" s="1"/>
  <c r="Y282" i="83"/>
  <c r="Z282" i="83" s="1"/>
  <c r="U282" i="83"/>
  <c r="P282" i="83"/>
  <c r="AO281" i="83"/>
  <c r="AN281" i="83"/>
  <c r="AL281" i="83"/>
  <c r="AJ281" i="83"/>
  <c r="AH281" i="83"/>
  <c r="AG281" i="83"/>
  <c r="AE281" i="83"/>
  <c r="AA281" i="83"/>
  <c r="AB281" i="83" s="1"/>
  <c r="Y281" i="83"/>
  <c r="Z281" i="83" s="1"/>
  <c r="U281" i="83"/>
  <c r="P281" i="83"/>
  <c r="AO280" i="83"/>
  <c r="AN280" i="83"/>
  <c r="AL280" i="83"/>
  <c r="AJ280" i="83"/>
  <c r="AH280" i="83"/>
  <c r="AG280" i="83"/>
  <c r="AE280" i="83"/>
  <c r="AA280" i="83"/>
  <c r="AB280" i="83" s="1"/>
  <c r="Y280" i="83"/>
  <c r="Z280" i="83" s="1"/>
  <c r="U280" i="83"/>
  <c r="P280" i="83"/>
  <c r="AO279" i="83"/>
  <c r="AN279" i="83"/>
  <c r="AL279" i="83"/>
  <c r="AJ279" i="83"/>
  <c r="AH279" i="83"/>
  <c r="AG279" i="83"/>
  <c r="AE279" i="83"/>
  <c r="AA279" i="83"/>
  <c r="AB279" i="83" s="1"/>
  <c r="Y279" i="83"/>
  <c r="Z279" i="83" s="1"/>
  <c r="U279" i="83"/>
  <c r="P279" i="83"/>
  <c r="AO278" i="83"/>
  <c r="AN278" i="83"/>
  <c r="AL278" i="83"/>
  <c r="AJ278" i="83"/>
  <c r="AH278" i="83"/>
  <c r="AG278" i="83"/>
  <c r="AE278" i="83"/>
  <c r="AA278" i="83"/>
  <c r="AB278" i="83" s="1"/>
  <c r="Y278" i="83"/>
  <c r="Z278" i="83" s="1"/>
  <c r="U278" i="83"/>
  <c r="P278" i="83"/>
  <c r="AO277" i="83"/>
  <c r="AN277" i="83"/>
  <c r="AL277" i="83"/>
  <c r="AJ277" i="83"/>
  <c r="AH277" i="83"/>
  <c r="AG277" i="83"/>
  <c r="AE277" i="83"/>
  <c r="AA277" i="83"/>
  <c r="AB277" i="83" s="1"/>
  <c r="Y277" i="83"/>
  <c r="Z277" i="83" s="1"/>
  <c r="U277" i="83"/>
  <c r="P277" i="83"/>
  <c r="AO276" i="83"/>
  <c r="AN276" i="83"/>
  <c r="AL276" i="83"/>
  <c r="AJ276" i="83"/>
  <c r="AH276" i="83"/>
  <c r="AG276" i="83"/>
  <c r="AE276" i="83"/>
  <c r="AA276" i="83"/>
  <c r="AB276" i="83" s="1"/>
  <c r="Y276" i="83"/>
  <c r="Z276" i="83" s="1"/>
  <c r="U276" i="83"/>
  <c r="P276" i="83"/>
  <c r="AO275" i="83"/>
  <c r="AN275" i="83"/>
  <c r="AL275" i="83"/>
  <c r="AJ275" i="83"/>
  <c r="AH275" i="83"/>
  <c r="AG275" i="83"/>
  <c r="AE275" i="83"/>
  <c r="AA275" i="83"/>
  <c r="AB275" i="83" s="1"/>
  <c r="Y275" i="83"/>
  <c r="Z275" i="83" s="1"/>
  <c r="U275" i="83"/>
  <c r="P275" i="83"/>
  <c r="AO274" i="83"/>
  <c r="AN274" i="83"/>
  <c r="AL274" i="83"/>
  <c r="AJ274" i="83"/>
  <c r="AH274" i="83"/>
  <c r="AG274" i="83"/>
  <c r="AE274" i="83"/>
  <c r="AA274" i="83"/>
  <c r="AB274" i="83" s="1"/>
  <c r="Y274" i="83"/>
  <c r="Z274" i="83" s="1"/>
  <c r="U274" i="83"/>
  <c r="P274" i="83"/>
  <c r="AO273" i="83"/>
  <c r="AN273" i="83"/>
  <c r="AL273" i="83"/>
  <c r="AJ273" i="83"/>
  <c r="AH273" i="83"/>
  <c r="AG273" i="83"/>
  <c r="AE273" i="83"/>
  <c r="AA273" i="83"/>
  <c r="AB273" i="83" s="1"/>
  <c r="Y273" i="83"/>
  <c r="Z273" i="83" s="1"/>
  <c r="U273" i="83"/>
  <c r="P273" i="83"/>
  <c r="AO272" i="83"/>
  <c r="AN272" i="83"/>
  <c r="AL272" i="83"/>
  <c r="AJ272" i="83"/>
  <c r="AH272" i="83"/>
  <c r="AG272" i="83"/>
  <c r="AE272" i="83"/>
  <c r="AA272" i="83"/>
  <c r="AB272" i="83" s="1"/>
  <c r="Y272" i="83"/>
  <c r="Z272" i="83" s="1"/>
  <c r="U272" i="83"/>
  <c r="P272" i="83"/>
  <c r="AO271" i="83"/>
  <c r="AN271" i="83"/>
  <c r="AL271" i="83"/>
  <c r="AJ271" i="83"/>
  <c r="AH271" i="83"/>
  <c r="AG271" i="83"/>
  <c r="AE271" i="83"/>
  <c r="AA271" i="83"/>
  <c r="AB271" i="83" s="1"/>
  <c r="Y271" i="83"/>
  <c r="Z271" i="83" s="1"/>
  <c r="U271" i="83"/>
  <c r="P271" i="83"/>
  <c r="AO270" i="83"/>
  <c r="AN270" i="83"/>
  <c r="AL270" i="83"/>
  <c r="AJ270" i="83"/>
  <c r="AH270" i="83"/>
  <c r="AG270" i="83"/>
  <c r="AE270" i="83"/>
  <c r="AA270" i="83"/>
  <c r="AB270" i="83" s="1"/>
  <c r="Y270" i="83"/>
  <c r="Z270" i="83" s="1"/>
  <c r="U270" i="83"/>
  <c r="P270" i="83"/>
  <c r="AO269" i="83"/>
  <c r="AN269" i="83"/>
  <c r="AL269" i="83"/>
  <c r="AJ269" i="83"/>
  <c r="AH269" i="83"/>
  <c r="AG269" i="83"/>
  <c r="AE269" i="83"/>
  <c r="AA269" i="83"/>
  <c r="AB269" i="83" s="1"/>
  <c r="Y269" i="83"/>
  <c r="Z269" i="83" s="1"/>
  <c r="U269" i="83"/>
  <c r="P269" i="83"/>
  <c r="AO268" i="83"/>
  <c r="AN268" i="83"/>
  <c r="AL268" i="83"/>
  <c r="AJ268" i="83"/>
  <c r="AH268" i="83"/>
  <c r="AG268" i="83"/>
  <c r="AE268" i="83"/>
  <c r="AA268" i="83"/>
  <c r="AB268" i="83" s="1"/>
  <c r="Y268" i="83"/>
  <c r="Z268" i="83" s="1"/>
  <c r="U268" i="83"/>
  <c r="P268" i="83"/>
  <c r="AO267" i="83"/>
  <c r="AN267" i="83"/>
  <c r="AL267" i="83"/>
  <c r="AJ267" i="83"/>
  <c r="AH267" i="83"/>
  <c r="AG267" i="83"/>
  <c r="AE267" i="83"/>
  <c r="AA267" i="83"/>
  <c r="AB267" i="83" s="1"/>
  <c r="Y267" i="83"/>
  <c r="Z267" i="83" s="1"/>
  <c r="U267" i="83"/>
  <c r="P267" i="83"/>
  <c r="AO266" i="83"/>
  <c r="AN266" i="83"/>
  <c r="AL266" i="83"/>
  <c r="AJ266" i="83"/>
  <c r="AH266" i="83"/>
  <c r="AG266" i="83"/>
  <c r="AE266" i="83"/>
  <c r="AA266" i="83"/>
  <c r="AB266" i="83" s="1"/>
  <c r="Y266" i="83"/>
  <c r="Z266" i="83" s="1"/>
  <c r="U266" i="83"/>
  <c r="P266" i="83"/>
  <c r="AO265" i="83"/>
  <c r="AN265" i="83"/>
  <c r="AL265" i="83"/>
  <c r="AJ265" i="83"/>
  <c r="AH265" i="83"/>
  <c r="AG265" i="83"/>
  <c r="AE265" i="83"/>
  <c r="AA265" i="83"/>
  <c r="AB265" i="83" s="1"/>
  <c r="Y265" i="83"/>
  <c r="Z265" i="83" s="1"/>
  <c r="U265" i="83"/>
  <c r="P265" i="83"/>
  <c r="AO264" i="83"/>
  <c r="AN264" i="83"/>
  <c r="AL264" i="83"/>
  <c r="AJ264" i="83"/>
  <c r="AH264" i="83"/>
  <c r="AG264" i="83"/>
  <c r="AE264" i="83"/>
  <c r="AA264" i="83"/>
  <c r="AB264" i="83" s="1"/>
  <c r="Y264" i="83"/>
  <c r="Z264" i="83" s="1"/>
  <c r="U264" i="83"/>
  <c r="P264" i="83"/>
  <c r="AO263" i="83"/>
  <c r="AN263" i="83"/>
  <c r="AL263" i="83"/>
  <c r="AJ263" i="83"/>
  <c r="AH263" i="83"/>
  <c r="AG263" i="83"/>
  <c r="AE263" i="83"/>
  <c r="AA263" i="83"/>
  <c r="AB263" i="83" s="1"/>
  <c r="Y263" i="83"/>
  <c r="Z263" i="83" s="1"/>
  <c r="U263" i="83"/>
  <c r="P263" i="83"/>
  <c r="AO262" i="83"/>
  <c r="AN262" i="83"/>
  <c r="AL262" i="83"/>
  <c r="AJ262" i="83"/>
  <c r="AH262" i="83"/>
  <c r="AG262" i="83"/>
  <c r="AE262" i="83"/>
  <c r="AA262" i="83"/>
  <c r="AB262" i="83" s="1"/>
  <c r="Y262" i="83"/>
  <c r="Z262" i="83" s="1"/>
  <c r="U262" i="83"/>
  <c r="P262" i="83"/>
  <c r="AO261" i="83"/>
  <c r="AN261" i="83"/>
  <c r="AL261" i="83"/>
  <c r="AJ261" i="83"/>
  <c r="AH261" i="83"/>
  <c r="AG261" i="83"/>
  <c r="AE261" i="83"/>
  <c r="AA261" i="83"/>
  <c r="AB261" i="83" s="1"/>
  <c r="Y261" i="83"/>
  <c r="Z261" i="83" s="1"/>
  <c r="U261" i="83"/>
  <c r="P261" i="83"/>
  <c r="AO260" i="83"/>
  <c r="AN260" i="83"/>
  <c r="AL260" i="83"/>
  <c r="AJ260" i="83"/>
  <c r="AH260" i="83"/>
  <c r="AG260" i="83"/>
  <c r="AE260" i="83"/>
  <c r="AA260" i="83"/>
  <c r="AB260" i="83" s="1"/>
  <c r="Y260" i="83"/>
  <c r="Z260" i="83" s="1"/>
  <c r="U260" i="83"/>
  <c r="P260" i="83"/>
  <c r="AO259" i="83"/>
  <c r="AN259" i="83"/>
  <c r="AL259" i="83"/>
  <c r="AJ259" i="83"/>
  <c r="AH259" i="83"/>
  <c r="AG259" i="83"/>
  <c r="AE259" i="83"/>
  <c r="AA259" i="83"/>
  <c r="AB259" i="83" s="1"/>
  <c r="Y259" i="83"/>
  <c r="Z259" i="83" s="1"/>
  <c r="U259" i="83"/>
  <c r="P259" i="83"/>
  <c r="AO258" i="83"/>
  <c r="AN258" i="83"/>
  <c r="AL258" i="83"/>
  <c r="AJ258" i="83"/>
  <c r="AH258" i="83"/>
  <c r="AG258" i="83"/>
  <c r="AE258" i="83"/>
  <c r="AA258" i="83"/>
  <c r="AB258" i="83" s="1"/>
  <c r="Y258" i="83"/>
  <c r="Z258" i="83" s="1"/>
  <c r="U258" i="83"/>
  <c r="P258" i="83"/>
  <c r="AO257" i="83"/>
  <c r="AN257" i="83"/>
  <c r="AL257" i="83"/>
  <c r="AJ257" i="83"/>
  <c r="AH257" i="83"/>
  <c r="AG257" i="83"/>
  <c r="AE257" i="83"/>
  <c r="AA257" i="83"/>
  <c r="AB257" i="83" s="1"/>
  <c r="Y257" i="83"/>
  <c r="Z257" i="83" s="1"/>
  <c r="U257" i="83"/>
  <c r="P257" i="83"/>
  <c r="AO256" i="83"/>
  <c r="AN256" i="83"/>
  <c r="AL256" i="83"/>
  <c r="AJ256" i="83"/>
  <c r="AH256" i="83"/>
  <c r="AG256" i="83"/>
  <c r="AE256" i="83"/>
  <c r="AA256" i="83"/>
  <c r="AB256" i="83" s="1"/>
  <c r="Y256" i="83"/>
  <c r="Z256" i="83" s="1"/>
  <c r="U256" i="83"/>
  <c r="P256" i="83"/>
  <c r="AO255" i="83"/>
  <c r="AN255" i="83"/>
  <c r="AL255" i="83"/>
  <c r="AJ255" i="83"/>
  <c r="AH255" i="83"/>
  <c r="AG255" i="83"/>
  <c r="AE255" i="83"/>
  <c r="AA255" i="83"/>
  <c r="AB255" i="83" s="1"/>
  <c r="Y255" i="83"/>
  <c r="Z255" i="83" s="1"/>
  <c r="U255" i="83"/>
  <c r="P255" i="83"/>
  <c r="AO254" i="83"/>
  <c r="AN254" i="83"/>
  <c r="AL254" i="83"/>
  <c r="AJ254" i="83"/>
  <c r="AH254" i="83"/>
  <c r="AG254" i="83"/>
  <c r="AE254" i="83"/>
  <c r="AA254" i="83"/>
  <c r="AB254" i="83" s="1"/>
  <c r="Y254" i="83"/>
  <c r="Z254" i="83" s="1"/>
  <c r="U254" i="83"/>
  <c r="P254" i="83"/>
  <c r="AO253" i="83"/>
  <c r="AN253" i="83"/>
  <c r="AL253" i="83"/>
  <c r="AJ253" i="83"/>
  <c r="AH253" i="83"/>
  <c r="AG253" i="83"/>
  <c r="AE253" i="83"/>
  <c r="AA253" i="83"/>
  <c r="AB253" i="83" s="1"/>
  <c r="Y253" i="83"/>
  <c r="Z253" i="83" s="1"/>
  <c r="U253" i="83"/>
  <c r="P253" i="83"/>
  <c r="AO252" i="83"/>
  <c r="AN252" i="83"/>
  <c r="AL252" i="83"/>
  <c r="AJ252" i="83"/>
  <c r="AH252" i="83"/>
  <c r="AG252" i="83"/>
  <c r="AE252" i="83"/>
  <c r="AA252" i="83"/>
  <c r="AB252" i="83" s="1"/>
  <c r="Y252" i="83"/>
  <c r="Z252" i="83" s="1"/>
  <c r="U252" i="83"/>
  <c r="P252" i="83"/>
  <c r="AO251" i="83"/>
  <c r="AN251" i="83"/>
  <c r="AL251" i="83"/>
  <c r="AJ251" i="83"/>
  <c r="AH251" i="83"/>
  <c r="AG251" i="83"/>
  <c r="AE251" i="83"/>
  <c r="AA251" i="83"/>
  <c r="AB251" i="83" s="1"/>
  <c r="Y251" i="83"/>
  <c r="Z251" i="83" s="1"/>
  <c r="U251" i="83"/>
  <c r="P251" i="83"/>
  <c r="AO250" i="83"/>
  <c r="AN250" i="83"/>
  <c r="AL250" i="83"/>
  <c r="AJ250" i="83"/>
  <c r="AH250" i="83"/>
  <c r="AG250" i="83"/>
  <c r="AE250" i="83"/>
  <c r="AA250" i="83"/>
  <c r="AB250" i="83" s="1"/>
  <c r="Y250" i="83"/>
  <c r="Z250" i="83" s="1"/>
  <c r="U250" i="83"/>
  <c r="P250" i="83"/>
  <c r="AO249" i="83"/>
  <c r="AN249" i="83"/>
  <c r="AL249" i="83"/>
  <c r="AJ249" i="83"/>
  <c r="AH249" i="83"/>
  <c r="AG249" i="83"/>
  <c r="AE249" i="83"/>
  <c r="AA249" i="83"/>
  <c r="AB249" i="83" s="1"/>
  <c r="Y249" i="83"/>
  <c r="Z249" i="83" s="1"/>
  <c r="U249" i="83"/>
  <c r="P249" i="83"/>
  <c r="AO248" i="83"/>
  <c r="AN248" i="83"/>
  <c r="AL248" i="83"/>
  <c r="AJ248" i="83"/>
  <c r="AH248" i="83"/>
  <c r="AG248" i="83"/>
  <c r="AE248" i="83"/>
  <c r="AA248" i="83"/>
  <c r="AB248" i="83" s="1"/>
  <c r="Y248" i="83"/>
  <c r="Z248" i="83" s="1"/>
  <c r="U248" i="83"/>
  <c r="P248" i="83"/>
  <c r="AO247" i="83"/>
  <c r="AN247" i="83"/>
  <c r="AL247" i="83"/>
  <c r="AJ247" i="83"/>
  <c r="AH247" i="83"/>
  <c r="AG247" i="83"/>
  <c r="AE247" i="83"/>
  <c r="AA247" i="83"/>
  <c r="AB247" i="83" s="1"/>
  <c r="Y247" i="83"/>
  <c r="Z247" i="83" s="1"/>
  <c r="U247" i="83"/>
  <c r="P247" i="83"/>
  <c r="AO246" i="83"/>
  <c r="AN246" i="83"/>
  <c r="AL246" i="83"/>
  <c r="AJ246" i="83"/>
  <c r="AH246" i="83"/>
  <c r="AG246" i="83"/>
  <c r="AE246" i="83"/>
  <c r="AA246" i="83"/>
  <c r="AB246" i="83" s="1"/>
  <c r="Y246" i="83"/>
  <c r="Z246" i="83" s="1"/>
  <c r="U246" i="83"/>
  <c r="P246" i="83"/>
  <c r="AO245" i="83"/>
  <c r="AN245" i="83"/>
  <c r="AL245" i="83"/>
  <c r="AJ245" i="83"/>
  <c r="AH245" i="83"/>
  <c r="AG245" i="83"/>
  <c r="AE245" i="83"/>
  <c r="AA245" i="83"/>
  <c r="AB245" i="83" s="1"/>
  <c r="Y245" i="83"/>
  <c r="Z245" i="83" s="1"/>
  <c r="U245" i="83"/>
  <c r="P245" i="83"/>
  <c r="AO244" i="83"/>
  <c r="AN244" i="83"/>
  <c r="AL244" i="83"/>
  <c r="AJ244" i="83"/>
  <c r="AH244" i="83"/>
  <c r="AG244" i="83"/>
  <c r="AE244" i="83"/>
  <c r="AA244" i="83"/>
  <c r="AB244" i="83" s="1"/>
  <c r="Y244" i="83"/>
  <c r="Z244" i="83" s="1"/>
  <c r="U244" i="83"/>
  <c r="P244" i="83"/>
  <c r="AO243" i="83"/>
  <c r="AN243" i="83"/>
  <c r="AL243" i="83"/>
  <c r="AJ243" i="83"/>
  <c r="AH243" i="83"/>
  <c r="AG243" i="83"/>
  <c r="AE243" i="83"/>
  <c r="AA243" i="83"/>
  <c r="AB243" i="83" s="1"/>
  <c r="Y243" i="83"/>
  <c r="Z243" i="83" s="1"/>
  <c r="U243" i="83"/>
  <c r="P243" i="83"/>
  <c r="AO242" i="83"/>
  <c r="AN242" i="83"/>
  <c r="AL242" i="83"/>
  <c r="AJ242" i="83"/>
  <c r="AH242" i="83"/>
  <c r="AG242" i="83"/>
  <c r="AE242" i="83"/>
  <c r="AA242" i="83"/>
  <c r="AB242" i="83" s="1"/>
  <c r="Y242" i="83"/>
  <c r="Z242" i="83" s="1"/>
  <c r="U242" i="83"/>
  <c r="P242" i="83"/>
  <c r="AO241" i="83"/>
  <c r="AN241" i="83"/>
  <c r="AL241" i="83"/>
  <c r="AJ241" i="83"/>
  <c r="AH241" i="83"/>
  <c r="AG241" i="83"/>
  <c r="AE241" i="83"/>
  <c r="AA241" i="83"/>
  <c r="AB241" i="83" s="1"/>
  <c r="Y241" i="83"/>
  <c r="Z241" i="83" s="1"/>
  <c r="U241" i="83"/>
  <c r="P241" i="83"/>
  <c r="AO240" i="83"/>
  <c r="AN240" i="83"/>
  <c r="AL240" i="83"/>
  <c r="AJ240" i="83"/>
  <c r="AH240" i="83"/>
  <c r="AG240" i="83"/>
  <c r="AE240" i="83"/>
  <c r="AA240" i="83"/>
  <c r="AB240" i="83" s="1"/>
  <c r="Y240" i="83"/>
  <c r="Z240" i="83" s="1"/>
  <c r="U240" i="83"/>
  <c r="P240" i="83"/>
  <c r="AO239" i="83"/>
  <c r="AN239" i="83"/>
  <c r="AL239" i="83"/>
  <c r="AJ239" i="83"/>
  <c r="AH239" i="83"/>
  <c r="AG239" i="83"/>
  <c r="AE239" i="83"/>
  <c r="AA239" i="83"/>
  <c r="AB239" i="83" s="1"/>
  <c r="Y239" i="83"/>
  <c r="Z239" i="83" s="1"/>
  <c r="U239" i="83"/>
  <c r="P239" i="83"/>
  <c r="AO238" i="83"/>
  <c r="AN238" i="83"/>
  <c r="AL238" i="83"/>
  <c r="AJ238" i="83"/>
  <c r="AH238" i="83"/>
  <c r="AG238" i="83"/>
  <c r="AE238" i="83"/>
  <c r="AA238" i="83"/>
  <c r="AB238" i="83" s="1"/>
  <c r="Y238" i="83"/>
  <c r="Z238" i="83" s="1"/>
  <c r="U238" i="83"/>
  <c r="P238" i="83"/>
  <c r="AO237" i="83"/>
  <c r="AN237" i="83"/>
  <c r="AL237" i="83"/>
  <c r="AJ237" i="83"/>
  <c r="AH237" i="83"/>
  <c r="AG237" i="83"/>
  <c r="AE237" i="83"/>
  <c r="AA237" i="83"/>
  <c r="AB237" i="83" s="1"/>
  <c r="Y237" i="83"/>
  <c r="Z237" i="83" s="1"/>
  <c r="U237" i="83"/>
  <c r="P237" i="83"/>
  <c r="AO236" i="83"/>
  <c r="AN236" i="83"/>
  <c r="AL236" i="83"/>
  <c r="AJ236" i="83"/>
  <c r="AH236" i="83"/>
  <c r="AG236" i="83"/>
  <c r="AE236" i="83"/>
  <c r="AA236" i="83"/>
  <c r="AB236" i="83" s="1"/>
  <c r="Y236" i="83"/>
  <c r="Z236" i="83" s="1"/>
  <c r="U236" i="83"/>
  <c r="P236" i="83"/>
  <c r="AO235" i="83"/>
  <c r="AN235" i="83"/>
  <c r="AL235" i="83"/>
  <c r="AJ235" i="83"/>
  <c r="AH235" i="83"/>
  <c r="AG235" i="83"/>
  <c r="AE235" i="83"/>
  <c r="AA235" i="83"/>
  <c r="AB235" i="83" s="1"/>
  <c r="Y235" i="83"/>
  <c r="Z235" i="83" s="1"/>
  <c r="U235" i="83"/>
  <c r="P235" i="83"/>
  <c r="AO234" i="83"/>
  <c r="AN234" i="83"/>
  <c r="AL234" i="83"/>
  <c r="AJ234" i="83"/>
  <c r="AH234" i="83"/>
  <c r="AG234" i="83"/>
  <c r="AE234" i="83"/>
  <c r="AA234" i="83"/>
  <c r="AB234" i="83" s="1"/>
  <c r="Y234" i="83"/>
  <c r="Z234" i="83" s="1"/>
  <c r="U234" i="83"/>
  <c r="P234" i="83"/>
  <c r="AO233" i="83"/>
  <c r="AN233" i="83"/>
  <c r="AL233" i="83"/>
  <c r="AJ233" i="83"/>
  <c r="AH233" i="83"/>
  <c r="AG233" i="83"/>
  <c r="AE233" i="83"/>
  <c r="AA233" i="83"/>
  <c r="AB233" i="83" s="1"/>
  <c r="Y233" i="83"/>
  <c r="Z233" i="83" s="1"/>
  <c r="U233" i="83"/>
  <c r="P233" i="83"/>
  <c r="AO232" i="83"/>
  <c r="AN232" i="83"/>
  <c r="AL232" i="83"/>
  <c r="AJ232" i="83"/>
  <c r="AH232" i="83"/>
  <c r="AG232" i="83"/>
  <c r="AE232" i="83"/>
  <c r="AA232" i="83"/>
  <c r="AB232" i="83" s="1"/>
  <c r="Y232" i="83"/>
  <c r="Z232" i="83" s="1"/>
  <c r="U232" i="83"/>
  <c r="P232" i="83"/>
  <c r="AO231" i="83"/>
  <c r="AN231" i="83"/>
  <c r="AL231" i="83"/>
  <c r="AJ231" i="83"/>
  <c r="AH231" i="83"/>
  <c r="AG231" i="83"/>
  <c r="AE231" i="83"/>
  <c r="AA231" i="83"/>
  <c r="AB231" i="83" s="1"/>
  <c r="Y231" i="83"/>
  <c r="Z231" i="83" s="1"/>
  <c r="U231" i="83"/>
  <c r="P231" i="83"/>
  <c r="AO230" i="83"/>
  <c r="AN230" i="83"/>
  <c r="AL230" i="83"/>
  <c r="AJ230" i="83"/>
  <c r="AH230" i="83"/>
  <c r="AG230" i="83"/>
  <c r="AE230" i="83"/>
  <c r="AA230" i="83"/>
  <c r="AB230" i="83" s="1"/>
  <c r="Y230" i="83"/>
  <c r="Z230" i="83" s="1"/>
  <c r="U230" i="83"/>
  <c r="P230" i="83"/>
  <c r="AO229" i="83"/>
  <c r="AN229" i="83"/>
  <c r="AL229" i="83"/>
  <c r="AJ229" i="83"/>
  <c r="AH229" i="83"/>
  <c r="AG229" i="83"/>
  <c r="AE229" i="83"/>
  <c r="AA229" i="83"/>
  <c r="AB229" i="83" s="1"/>
  <c r="Y229" i="83"/>
  <c r="Z229" i="83" s="1"/>
  <c r="U229" i="83"/>
  <c r="P229" i="83"/>
  <c r="AO228" i="83"/>
  <c r="AN228" i="83"/>
  <c r="AL228" i="83"/>
  <c r="AJ228" i="83"/>
  <c r="AH228" i="83"/>
  <c r="AG228" i="83"/>
  <c r="AE228" i="83"/>
  <c r="AA228" i="83"/>
  <c r="AB228" i="83" s="1"/>
  <c r="Y228" i="83"/>
  <c r="Z228" i="83" s="1"/>
  <c r="U228" i="83"/>
  <c r="P228" i="83"/>
  <c r="AO227" i="83"/>
  <c r="AN227" i="83"/>
  <c r="AL227" i="83"/>
  <c r="AJ227" i="83"/>
  <c r="AH227" i="83"/>
  <c r="AG227" i="83"/>
  <c r="AE227" i="83"/>
  <c r="AA227" i="83"/>
  <c r="AB227" i="83" s="1"/>
  <c r="Y227" i="83"/>
  <c r="Z227" i="83" s="1"/>
  <c r="P227" i="83"/>
  <c r="AO226" i="83"/>
  <c r="AN226" i="83"/>
  <c r="AL226" i="83"/>
  <c r="AJ226" i="83"/>
  <c r="AH226" i="83"/>
  <c r="AG226" i="83"/>
  <c r="AE226" i="83"/>
  <c r="AA226" i="83"/>
  <c r="AB226" i="83" s="1"/>
  <c r="Y226" i="83"/>
  <c r="Z226" i="83" s="1"/>
  <c r="U226" i="83"/>
  <c r="P226" i="83"/>
  <c r="AO225" i="83"/>
  <c r="AN225" i="83"/>
  <c r="AL225" i="83"/>
  <c r="AJ225" i="83"/>
  <c r="AH225" i="83"/>
  <c r="AG225" i="83"/>
  <c r="U225" i="83"/>
  <c r="AO224" i="83"/>
  <c r="AN224" i="83"/>
  <c r="AL224" i="83"/>
  <c r="AJ224" i="83"/>
  <c r="AH224" i="83"/>
  <c r="AG224" i="83"/>
  <c r="U224" i="83"/>
  <c r="W223" i="83"/>
  <c r="F223" i="83" s="1"/>
  <c r="AO222" i="83"/>
  <c r="AN222" i="83"/>
  <c r="AL222" i="83"/>
  <c r="AJ222" i="83"/>
  <c r="AH222" i="83"/>
  <c r="AG222" i="83"/>
  <c r="AE222" i="83"/>
  <c r="Y222" i="83"/>
  <c r="Z222" i="83" s="1"/>
  <c r="P222" i="83"/>
  <c r="AA222" i="83"/>
  <c r="AB222" i="83" s="1"/>
  <c r="AO221" i="83"/>
  <c r="AN221" i="83"/>
  <c r="AL221" i="83"/>
  <c r="AJ221" i="83"/>
  <c r="AH221" i="83"/>
  <c r="AG221" i="83"/>
  <c r="AE221" i="83"/>
  <c r="Y221" i="83"/>
  <c r="Z221" i="83" s="1"/>
  <c r="U221" i="83"/>
  <c r="P221" i="83"/>
  <c r="AA221" i="83"/>
  <c r="AB221" i="83" s="1"/>
  <c r="AO220" i="83"/>
  <c r="AN220" i="83"/>
  <c r="AL220" i="83"/>
  <c r="AJ220" i="83"/>
  <c r="AH220" i="83"/>
  <c r="AG220" i="83"/>
  <c r="AE220" i="83"/>
  <c r="Y220" i="83"/>
  <c r="Z220" i="83" s="1"/>
  <c r="U220" i="83"/>
  <c r="P220" i="83"/>
  <c r="AA220" i="83"/>
  <c r="AB220" i="83" s="1"/>
  <c r="AO219" i="83"/>
  <c r="AN219" i="83"/>
  <c r="AL219" i="83"/>
  <c r="AJ219" i="83"/>
  <c r="AH219" i="83"/>
  <c r="AG219" i="83"/>
  <c r="AE219" i="83"/>
  <c r="Y219" i="83"/>
  <c r="Z219" i="83" s="1"/>
  <c r="U219" i="83"/>
  <c r="P219" i="83"/>
  <c r="AA219" i="83"/>
  <c r="AB219" i="83" s="1"/>
  <c r="AO218" i="83"/>
  <c r="AN218" i="83"/>
  <c r="AL218" i="83"/>
  <c r="AJ218" i="83"/>
  <c r="AH218" i="83"/>
  <c r="AG218" i="83"/>
  <c r="AE218" i="83"/>
  <c r="AA218" i="83"/>
  <c r="AB218" i="83" s="1"/>
  <c r="Y218" i="83"/>
  <c r="Z218" i="83" s="1"/>
  <c r="U218" i="83"/>
  <c r="P218" i="83"/>
  <c r="AO217" i="83"/>
  <c r="AN217" i="83"/>
  <c r="AL217" i="83"/>
  <c r="AJ217" i="83"/>
  <c r="AH217" i="83"/>
  <c r="AG217" i="83"/>
  <c r="AE217" i="83"/>
  <c r="Y217" i="83"/>
  <c r="Z217" i="83" s="1"/>
  <c r="U217" i="83"/>
  <c r="P217" i="83"/>
  <c r="AA217" i="83"/>
  <c r="AB217" i="83" s="1"/>
  <c r="W216" i="83"/>
  <c r="F216" i="83" s="1"/>
  <c r="AO215" i="83"/>
  <c r="AN215" i="83"/>
  <c r="AL215" i="83"/>
  <c r="AJ215" i="83"/>
  <c r="AH215" i="83"/>
  <c r="AG215" i="83"/>
  <c r="AE215" i="83"/>
  <c r="Y215" i="83"/>
  <c r="Z215" i="83" s="1"/>
  <c r="U215" i="83"/>
  <c r="P215" i="83"/>
  <c r="AA215" i="83"/>
  <c r="AB215" i="83" s="1"/>
  <c r="AO214" i="83"/>
  <c r="AN214" i="83"/>
  <c r="AL214" i="83"/>
  <c r="AJ214" i="83"/>
  <c r="AH214" i="83"/>
  <c r="AG214" i="83"/>
  <c r="AE214" i="83"/>
  <c r="Y214" i="83"/>
  <c r="Z214" i="83" s="1"/>
  <c r="U214" i="83"/>
  <c r="P214" i="83"/>
  <c r="AA214" i="83"/>
  <c r="AB214" i="83" s="1"/>
  <c r="AO213" i="83"/>
  <c r="AN213" i="83"/>
  <c r="AL213" i="83"/>
  <c r="AJ213" i="83"/>
  <c r="AH213" i="83"/>
  <c r="AG213" i="83"/>
  <c r="AE213" i="83"/>
  <c r="AA213" i="83"/>
  <c r="AB213" i="83" s="1"/>
  <c r="Y213" i="83"/>
  <c r="Z213" i="83" s="1"/>
  <c r="U213" i="83"/>
  <c r="P213" i="83"/>
  <c r="AO212" i="83"/>
  <c r="AN212" i="83"/>
  <c r="AL212" i="83"/>
  <c r="AJ212" i="83"/>
  <c r="AH212" i="83"/>
  <c r="AG212" i="83"/>
  <c r="AE212" i="83"/>
  <c r="Y212" i="83"/>
  <c r="Z212" i="83" s="1"/>
  <c r="U212" i="83"/>
  <c r="P212" i="83"/>
  <c r="AA212" i="83"/>
  <c r="AB212" i="83" s="1"/>
  <c r="AO211" i="83"/>
  <c r="AN211" i="83"/>
  <c r="AL211" i="83"/>
  <c r="AJ211" i="83"/>
  <c r="AH211" i="83"/>
  <c r="AG211" i="83"/>
  <c r="AE211" i="83"/>
  <c r="Y211" i="83"/>
  <c r="Z211" i="83" s="1"/>
  <c r="U211" i="83"/>
  <c r="P211" i="83"/>
  <c r="AA211" i="83"/>
  <c r="AB211" i="83" s="1"/>
  <c r="AO210" i="83"/>
  <c r="AN210" i="83"/>
  <c r="AL210" i="83"/>
  <c r="AJ210" i="83"/>
  <c r="AH210" i="83"/>
  <c r="AG210" i="83"/>
  <c r="AE210" i="83"/>
  <c r="Y210" i="83"/>
  <c r="Z210" i="83" s="1"/>
  <c r="U210" i="83"/>
  <c r="P210" i="83"/>
  <c r="AA210" i="83"/>
  <c r="AB210" i="83" s="1"/>
  <c r="AO209" i="83"/>
  <c r="AN209" i="83"/>
  <c r="AL209" i="83"/>
  <c r="AJ209" i="83"/>
  <c r="AH209" i="83"/>
  <c r="AG209" i="83"/>
  <c r="AE209" i="83"/>
  <c r="Y209" i="83"/>
  <c r="Z209" i="83" s="1"/>
  <c r="U209" i="83"/>
  <c r="P209" i="83"/>
  <c r="AA209" i="83"/>
  <c r="AB209" i="83" s="1"/>
  <c r="AO208" i="83"/>
  <c r="AN208" i="83"/>
  <c r="AL208" i="83"/>
  <c r="AJ208" i="83"/>
  <c r="AH208" i="83"/>
  <c r="AG208" i="83"/>
  <c r="AE208" i="83"/>
  <c r="Y208" i="83"/>
  <c r="Z208" i="83" s="1"/>
  <c r="U208" i="83"/>
  <c r="P208" i="83"/>
  <c r="AA208" i="83"/>
  <c r="AB208" i="83" s="1"/>
  <c r="AO207" i="83"/>
  <c r="AN207" i="83"/>
  <c r="AL207" i="83"/>
  <c r="AJ207" i="83"/>
  <c r="AH207" i="83"/>
  <c r="AG207" i="83"/>
  <c r="AE207" i="83"/>
  <c r="Y207" i="83"/>
  <c r="Z207" i="83" s="1"/>
  <c r="U207" i="83"/>
  <c r="P207" i="83"/>
  <c r="AA207" i="83"/>
  <c r="AB207" i="83" s="1"/>
  <c r="AO206" i="83"/>
  <c r="AN206" i="83"/>
  <c r="AL206" i="83"/>
  <c r="AJ206" i="83"/>
  <c r="AH206" i="83"/>
  <c r="AG206" i="83"/>
  <c r="AE206" i="83"/>
  <c r="Y206" i="83"/>
  <c r="Z206" i="83" s="1"/>
  <c r="U206" i="83"/>
  <c r="P206" i="83"/>
  <c r="AA206" i="83"/>
  <c r="AB206" i="83" s="1"/>
  <c r="AO205" i="83"/>
  <c r="AN205" i="83"/>
  <c r="AL205" i="83"/>
  <c r="AJ205" i="83"/>
  <c r="AH205" i="83"/>
  <c r="AG205" i="83"/>
  <c r="AE205" i="83"/>
  <c r="Y205" i="83"/>
  <c r="Z205" i="83" s="1"/>
  <c r="U205" i="83"/>
  <c r="P205" i="83"/>
  <c r="AA205" i="83"/>
  <c r="AB205" i="83" s="1"/>
  <c r="AO204" i="83"/>
  <c r="AN204" i="83"/>
  <c r="AL204" i="83"/>
  <c r="AJ204" i="83"/>
  <c r="AH204" i="83"/>
  <c r="AG204" i="83"/>
  <c r="AE204" i="83"/>
  <c r="Y204" i="83"/>
  <c r="Z204" i="83" s="1"/>
  <c r="U204" i="83"/>
  <c r="P204" i="83"/>
  <c r="AA204" i="83"/>
  <c r="AB204" i="83" s="1"/>
  <c r="AO203" i="83"/>
  <c r="AN203" i="83"/>
  <c r="AL203" i="83"/>
  <c r="AJ203" i="83"/>
  <c r="AH203" i="83"/>
  <c r="AG203" i="83"/>
  <c r="AE203" i="83"/>
  <c r="Y203" i="83"/>
  <c r="Z203" i="83" s="1"/>
  <c r="U203" i="83"/>
  <c r="P203" i="83"/>
  <c r="AA203" i="83"/>
  <c r="AB203" i="83" s="1"/>
  <c r="AO202" i="83"/>
  <c r="AN202" i="83"/>
  <c r="AL202" i="83"/>
  <c r="AJ202" i="83"/>
  <c r="AH202" i="83"/>
  <c r="AG202" i="83"/>
  <c r="AE202" i="83"/>
  <c r="Y202" i="83"/>
  <c r="Z202" i="83" s="1"/>
  <c r="U202" i="83"/>
  <c r="P202" i="83"/>
  <c r="AA202" i="83"/>
  <c r="AB202" i="83" s="1"/>
  <c r="AO201" i="83"/>
  <c r="AN201" i="83"/>
  <c r="AL201" i="83"/>
  <c r="AJ201" i="83"/>
  <c r="AH201" i="83"/>
  <c r="AG201" i="83"/>
  <c r="AE201" i="83"/>
  <c r="Y201" i="83"/>
  <c r="Z201" i="83" s="1"/>
  <c r="U201" i="83"/>
  <c r="P201" i="83"/>
  <c r="AA201" i="83"/>
  <c r="AB201" i="83" s="1"/>
  <c r="AO200" i="83"/>
  <c r="AN200" i="83"/>
  <c r="AL200" i="83"/>
  <c r="AJ200" i="83"/>
  <c r="AH200" i="83"/>
  <c r="AG200" i="83"/>
  <c r="AE200" i="83"/>
  <c r="Y200" i="83"/>
  <c r="Z200" i="83" s="1"/>
  <c r="U200" i="83"/>
  <c r="P200" i="83"/>
  <c r="AA200" i="83"/>
  <c r="AB200" i="83" s="1"/>
  <c r="AO199" i="83"/>
  <c r="AN199" i="83"/>
  <c r="AL199" i="83"/>
  <c r="AJ199" i="83"/>
  <c r="AH199" i="83"/>
  <c r="AG199" i="83"/>
  <c r="AE199" i="83"/>
  <c r="Y199" i="83"/>
  <c r="Z199" i="83" s="1"/>
  <c r="U199" i="83"/>
  <c r="P199" i="83"/>
  <c r="AA199" i="83"/>
  <c r="AB199" i="83" s="1"/>
  <c r="AO198" i="83"/>
  <c r="AN198" i="83"/>
  <c r="AL198" i="83"/>
  <c r="AJ198" i="83"/>
  <c r="AH198" i="83"/>
  <c r="AG198" i="83"/>
  <c r="AE198" i="83"/>
  <c r="AA198" i="83"/>
  <c r="AB198" i="83" s="1"/>
  <c r="Y198" i="83"/>
  <c r="Z198" i="83" s="1"/>
  <c r="U198" i="83"/>
  <c r="P198" i="83"/>
  <c r="AO197" i="83"/>
  <c r="AN197" i="83"/>
  <c r="AL197" i="83"/>
  <c r="AJ197" i="83"/>
  <c r="AH197" i="83"/>
  <c r="AG197" i="83"/>
  <c r="AE197" i="83"/>
  <c r="AA197" i="83"/>
  <c r="AB197" i="83" s="1"/>
  <c r="Y197" i="83"/>
  <c r="Z197" i="83" s="1"/>
  <c r="U197" i="83"/>
  <c r="P197" i="83"/>
  <c r="AO196" i="83"/>
  <c r="AN196" i="83"/>
  <c r="AL196" i="83"/>
  <c r="AJ196" i="83"/>
  <c r="AH196" i="83"/>
  <c r="AG196" i="83"/>
  <c r="AE196" i="83"/>
  <c r="Y196" i="83"/>
  <c r="Z196" i="83" s="1"/>
  <c r="U196" i="83"/>
  <c r="P196" i="83"/>
  <c r="AA196" i="83"/>
  <c r="AB196" i="83" s="1"/>
  <c r="AO195" i="83"/>
  <c r="AN195" i="83"/>
  <c r="AL195" i="83"/>
  <c r="AJ195" i="83"/>
  <c r="AH195" i="83"/>
  <c r="AG195" i="83"/>
  <c r="AE195" i="83"/>
  <c r="Y195" i="83"/>
  <c r="Z195" i="83" s="1"/>
  <c r="U195" i="83"/>
  <c r="P195" i="83"/>
  <c r="AA195" i="83"/>
  <c r="AB195" i="83" s="1"/>
  <c r="AO194" i="83"/>
  <c r="AN194" i="83"/>
  <c r="AL194" i="83"/>
  <c r="AJ194" i="83"/>
  <c r="AH194" i="83"/>
  <c r="AG194" i="83"/>
  <c r="AE194" i="83"/>
  <c r="Y194" i="83"/>
  <c r="Z194" i="83" s="1"/>
  <c r="U194" i="83"/>
  <c r="P194" i="83"/>
  <c r="AA194" i="83"/>
  <c r="AB194" i="83" s="1"/>
  <c r="AO193" i="83"/>
  <c r="AN193" i="83"/>
  <c r="AL193" i="83"/>
  <c r="AJ193" i="83"/>
  <c r="AH193" i="83"/>
  <c r="AG193" i="83"/>
  <c r="AE193" i="83"/>
  <c r="Y193" i="83"/>
  <c r="Z193" i="83" s="1"/>
  <c r="U193" i="83"/>
  <c r="P193" i="83"/>
  <c r="AA193" i="83"/>
  <c r="AB193" i="83" s="1"/>
  <c r="AO192" i="83"/>
  <c r="AN192" i="83"/>
  <c r="AL192" i="83"/>
  <c r="AJ192" i="83"/>
  <c r="AH192" i="83"/>
  <c r="AG192" i="83"/>
  <c r="AE192" i="83"/>
  <c r="Y192" i="83"/>
  <c r="Z192" i="83" s="1"/>
  <c r="U192" i="83"/>
  <c r="P192" i="83"/>
  <c r="AA192" i="83"/>
  <c r="AB192" i="83" s="1"/>
  <c r="AO191" i="83"/>
  <c r="AN191" i="83"/>
  <c r="AL191" i="83"/>
  <c r="AJ191" i="83"/>
  <c r="AH191" i="83"/>
  <c r="AG191" i="83"/>
  <c r="AE191" i="83"/>
  <c r="Y191" i="83"/>
  <c r="Z191" i="83" s="1"/>
  <c r="U191" i="83"/>
  <c r="P191" i="83"/>
  <c r="AA191" i="83"/>
  <c r="AB191" i="83" s="1"/>
  <c r="AO190" i="83"/>
  <c r="AN190" i="83"/>
  <c r="AL190" i="83"/>
  <c r="AJ190" i="83"/>
  <c r="AH190" i="83"/>
  <c r="AG190" i="83"/>
  <c r="AE190" i="83"/>
  <c r="Y190" i="83"/>
  <c r="Z190" i="83" s="1"/>
  <c r="U190" i="83"/>
  <c r="P190" i="83"/>
  <c r="AA190" i="83"/>
  <c r="AB190" i="83" s="1"/>
  <c r="AO189" i="83"/>
  <c r="AN189" i="83"/>
  <c r="AL189" i="83"/>
  <c r="AJ189" i="83"/>
  <c r="AH189" i="83"/>
  <c r="AG189" i="83"/>
  <c r="AE189" i="83"/>
  <c r="Y189" i="83"/>
  <c r="Z189" i="83" s="1"/>
  <c r="U189" i="83"/>
  <c r="P189" i="83"/>
  <c r="AA189" i="83"/>
  <c r="AB189" i="83" s="1"/>
  <c r="AO188" i="83"/>
  <c r="AN188" i="83"/>
  <c r="AL188" i="83"/>
  <c r="AJ188" i="83"/>
  <c r="AH188" i="83"/>
  <c r="AG188" i="83"/>
  <c r="AE188" i="83"/>
  <c r="Y188" i="83"/>
  <c r="Z188" i="83" s="1"/>
  <c r="U188" i="83"/>
  <c r="P188" i="83"/>
  <c r="AA188" i="83"/>
  <c r="AB188" i="83" s="1"/>
  <c r="W187" i="83"/>
  <c r="F187" i="83" s="1"/>
  <c r="AO186" i="83"/>
  <c r="AN186" i="83"/>
  <c r="AL186" i="83"/>
  <c r="AJ186" i="83"/>
  <c r="AH186" i="83"/>
  <c r="AG186" i="83"/>
  <c r="AE186" i="83"/>
  <c r="Y186" i="83"/>
  <c r="Z186" i="83" s="1"/>
  <c r="U186" i="83"/>
  <c r="P186" i="83"/>
  <c r="AA186" i="83"/>
  <c r="AB186" i="83" s="1"/>
  <c r="AO185" i="83"/>
  <c r="AN185" i="83"/>
  <c r="AL185" i="83"/>
  <c r="AJ185" i="83"/>
  <c r="AH185" i="83"/>
  <c r="AG185" i="83"/>
  <c r="AE185" i="83"/>
  <c r="Y185" i="83"/>
  <c r="Z185" i="83" s="1"/>
  <c r="U185" i="83"/>
  <c r="P185" i="83"/>
  <c r="AA185" i="83"/>
  <c r="AB185" i="83" s="1"/>
  <c r="AO184" i="83"/>
  <c r="AN184" i="83"/>
  <c r="AL184" i="83"/>
  <c r="AJ184" i="83"/>
  <c r="AH184" i="83"/>
  <c r="AG184" i="83"/>
  <c r="AE184" i="83"/>
  <c r="AA184" i="83"/>
  <c r="AB184" i="83" s="1"/>
  <c r="Y184" i="83"/>
  <c r="Z184" i="83" s="1"/>
  <c r="U184" i="83"/>
  <c r="P184" i="83"/>
  <c r="AO183" i="83"/>
  <c r="AN183" i="83"/>
  <c r="AL183" i="83"/>
  <c r="AJ183" i="83"/>
  <c r="AH183" i="83"/>
  <c r="AG183" i="83"/>
  <c r="AE183" i="83"/>
  <c r="Y183" i="83"/>
  <c r="Z183" i="83" s="1"/>
  <c r="U183" i="83"/>
  <c r="P183" i="83"/>
  <c r="AA183" i="83"/>
  <c r="AB183" i="83" s="1"/>
  <c r="AO182" i="83"/>
  <c r="AN182" i="83"/>
  <c r="AL182" i="83"/>
  <c r="AJ182" i="83"/>
  <c r="AH182" i="83"/>
  <c r="AG182" i="83"/>
  <c r="AE182" i="83"/>
  <c r="Y182" i="83"/>
  <c r="Z182" i="83" s="1"/>
  <c r="U182" i="83"/>
  <c r="P182" i="83"/>
  <c r="AA182" i="83"/>
  <c r="AB182" i="83" s="1"/>
  <c r="AO181" i="83"/>
  <c r="AN181" i="83"/>
  <c r="AL181" i="83"/>
  <c r="AJ181" i="83"/>
  <c r="AH181" i="83"/>
  <c r="AG181" i="83"/>
  <c r="AE181" i="83"/>
  <c r="Y181" i="83"/>
  <c r="Z181" i="83" s="1"/>
  <c r="U181" i="83"/>
  <c r="P181" i="83"/>
  <c r="AA181" i="83"/>
  <c r="AB181" i="83" s="1"/>
  <c r="AO180" i="83"/>
  <c r="AN180" i="83"/>
  <c r="AL180" i="83"/>
  <c r="AJ180" i="83"/>
  <c r="AH180" i="83"/>
  <c r="AG180" i="83"/>
  <c r="AE180" i="83"/>
  <c r="Y180" i="83"/>
  <c r="Z180" i="83" s="1"/>
  <c r="U180" i="83"/>
  <c r="P180" i="83"/>
  <c r="AA180" i="83"/>
  <c r="AB180" i="83" s="1"/>
  <c r="AO179" i="83"/>
  <c r="AN179" i="83"/>
  <c r="AL179" i="83"/>
  <c r="AJ179" i="83"/>
  <c r="AH179" i="83"/>
  <c r="AG179" i="83"/>
  <c r="AE179" i="83"/>
  <c r="Y179" i="83"/>
  <c r="Z179" i="83" s="1"/>
  <c r="U179" i="83"/>
  <c r="P179" i="83"/>
  <c r="AA179" i="83"/>
  <c r="AB179" i="83" s="1"/>
  <c r="AO178" i="83"/>
  <c r="AN178" i="83"/>
  <c r="AL178" i="83"/>
  <c r="AJ178" i="83"/>
  <c r="AH178" i="83"/>
  <c r="AG178" i="83"/>
  <c r="AE178" i="83"/>
  <c r="Z178" i="83"/>
  <c r="U178" i="83"/>
  <c r="AO177" i="83"/>
  <c r="AN177" i="83"/>
  <c r="AL177" i="83"/>
  <c r="AJ177" i="83"/>
  <c r="AH177" i="83"/>
  <c r="AG177" i="83"/>
  <c r="AE177" i="83"/>
  <c r="Y177" i="83"/>
  <c r="Z177" i="83" s="1"/>
  <c r="U177" i="83"/>
  <c r="P177" i="83"/>
  <c r="AA177" i="83"/>
  <c r="AB177" i="83" s="1"/>
  <c r="AO176" i="83"/>
  <c r="AN176" i="83"/>
  <c r="AL176" i="83"/>
  <c r="AJ176" i="83"/>
  <c r="AH176" i="83"/>
  <c r="AG176" i="83"/>
  <c r="AE176" i="83"/>
  <c r="Z176" i="83"/>
  <c r="U176" i="83"/>
  <c r="AO175" i="83"/>
  <c r="AN175" i="83"/>
  <c r="AL175" i="83"/>
  <c r="AJ175" i="83"/>
  <c r="AH175" i="83"/>
  <c r="AG175" i="83"/>
  <c r="AE175" i="83"/>
  <c r="Y175" i="83"/>
  <c r="Z175" i="83" s="1"/>
  <c r="U175" i="83"/>
  <c r="P175" i="83"/>
  <c r="AA175" i="83"/>
  <c r="AB175" i="83" s="1"/>
  <c r="AO174" i="83"/>
  <c r="AN174" i="83"/>
  <c r="AL174" i="83"/>
  <c r="AJ174" i="83"/>
  <c r="AH174" i="83"/>
  <c r="AG174" i="83"/>
  <c r="AE174" i="83"/>
  <c r="AA174" i="83"/>
  <c r="AB174" i="83" s="1"/>
  <c r="Y174" i="83"/>
  <c r="Z174" i="83" s="1"/>
  <c r="U174" i="83"/>
  <c r="P174" i="83"/>
  <c r="AO173" i="83"/>
  <c r="AN173" i="83"/>
  <c r="AL173" i="83"/>
  <c r="AJ173" i="83"/>
  <c r="AH173" i="83"/>
  <c r="AG173" i="83"/>
  <c r="AE173" i="83"/>
  <c r="Y173" i="83"/>
  <c r="Z173" i="83" s="1"/>
  <c r="U173" i="83"/>
  <c r="P173" i="83"/>
  <c r="AA173" i="83"/>
  <c r="AB173" i="83" s="1"/>
  <c r="AO172" i="83"/>
  <c r="AN172" i="83"/>
  <c r="AL172" i="83"/>
  <c r="AJ172" i="83"/>
  <c r="AH172" i="83"/>
  <c r="AG172" i="83"/>
  <c r="AE172" i="83"/>
  <c r="Y172" i="83"/>
  <c r="Z172" i="83" s="1"/>
  <c r="U172" i="83"/>
  <c r="P172" i="83"/>
  <c r="AA172" i="83"/>
  <c r="AB172" i="83" s="1"/>
  <c r="AO171" i="83"/>
  <c r="AN171" i="83"/>
  <c r="AL171" i="83"/>
  <c r="AJ171" i="83"/>
  <c r="AH171" i="83"/>
  <c r="AG171" i="83"/>
  <c r="AE171" i="83"/>
  <c r="Y171" i="83"/>
  <c r="Z171" i="83" s="1"/>
  <c r="U171" i="83"/>
  <c r="P171" i="83"/>
  <c r="AA171" i="83"/>
  <c r="AB171" i="83" s="1"/>
  <c r="AO170" i="83"/>
  <c r="AN170" i="83"/>
  <c r="AL170" i="83"/>
  <c r="AJ170" i="83"/>
  <c r="AH170" i="83"/>
  <c r="AG170" i="83"/>
  <c r="AE170" i="83"/>
  <c r="AA170" i="83"/>
  <c r="AB170" i="83" s="1"/>
  <c r="Y170" i="83"/>
  <c r="Z170" i="83" s="1"/>
  <c r="U170" i="83"/>
  <c r="P170" i="83"/>
  <c r="AO169" i="83"/>
  <c r="AN169" i="83"/>
  <c r="AL169" i="83"/>
  <c r="AJ169" i="83"/>
  <c r="AH169" i="83"/>
  <c r="AG169" i="83"/>
  <c r="AE169" i="83"/>
  <c r="Y169" i="83"/>
  <c r="Z169" i="83" s="1"/>
  <c r="U169" i="83"/>
  <c r="P169" i="83"/>
  <c r="AA169" i="83"/>
  <c r="AB169" i="83" s="1"/>
  <c r="AO168" i="83"/>
  <c r="AN168" i="83"/>
  <c r="AL168" i="83"/>
  <c r="AJ168" i="83"/>
  <c r="AH168" i="83"/>
  <c r="AG168" i="83"/>
  <c r="AE168" i="83"/>
  <c r="Y168" i="83"/>
  <c r="Z168" i="83" s="1"/>
  <c r="U168" i="83"/>
  <c r="P168" i="83"/>
  <c r="AA168" i="83"/>
  <c r="AB168" i="83" s="1"/>
  <c r="AO167" i="83"/>
  <c r="AN167" i="83"/>
  <c r="AL167" i="83"/>
  <c r="AJ167" i="83"/>
  <c r="AH167" i="83"/>
  <c r="AG167" i="83"/>
  <c r="AE167" i="83"/>
  <c r="Y167" i="83"/>
  <c r="Z167" i="83" s="1"/>
  <c r="U167" i="83"/>
  <c r="P167" i="83"/>
  <c r="AA167" i="83"/>
  <c r="AB167" i="83" s="1"/>
  <c r="AO166" i="83"/>
  <c r="AN166" i="83"/>
  <c r="AL166" i="83"/>
  <c r="AJ166" i="83"/>
  <c r="AH166" i="83"/>
  <c r="AG166" i="83"/>
  <c r="AE166" i="83"/>
  <c r="Y166" i="83"/>
  <c r="Z166" i="83" s="1"/>
  <c r="U166" i="83"/>
  <c r="P166" i="83"/>
  <c r="AA166" i="83"/>
  <c r="AB166" i="83" s="1"/>
  <c r="AO165" i="83"/>
  <c r="AN165" i="83"/>
  <c r="AL165" i="83"/>
  <c r="AJ165" i="83"/>
  <c r="AH165" i="83"/>
  <c r="AG165" i="83"/>
  <c r="AE165" i="83"/>
  <c r="Y165" i="83"/>
  <c r="Z165" i="83" s="1"/>
  <c r="U165" i="83"/>
  <c r="P165" i="83"/>
  <c r="AA165" i="83"/>
  <c r="AB165" i="83" s="1"/>
  <c r="AO164" i="83"/>
  <c r="AN164" i="83"/>
  <c r="AL164" i="83"/>
  <c r="AJ164" i="83"/>
  <c r="AH164" i="83"/>
  <c r="AG164" i="83"/>
  <c r="AE164" i="83"/>
  <c r="Y164" i="83"/>
  <c r="Z164" i="83" s="1"/>
  <c r="U164" i="83"/>
  <c r="P164" i="83"/>
  <c r="AA164" i="83"/>
  <c r="AB164" i="83" s="1"/>
  <c r="AO163" i="83"/>
  <c r="AN163" i="83"/>
  <c r="AL163" i="83"/>
  <c r="AJ163" i="83"/>
  <c r="AH163" i="83"/>
  <c r="AG163" i="83"/>
  <c r="AE163" i="83"/>
  <c r="AA163" i="83"/>
  <c r="AB163" i="83" s="1"/>
  <c r="Y163" i="83"/>
  <c r="Z163" i="83" s="1"/>
  <c r="U163" i="83"/>
  <c r="P163" i="83"/>
  <c r="AO162" i="83"/>
  <c r="AN162" i="83"/>
  <c r="AL162" i="83"/>
  <c r="AJ162" i="83"/>
  <c r="AH162" i="83"/>
  <c r="AG162" i="83"/>
  <c r="AE162" i="83"/>
  <c r="Y162" i="83"/>
  <c r="Z162" i="83" s="1"/>
  <c r="U162" i="83"/>
  <c r="P162" i="83"/>
  <c r="AA162" i="83"/>
  <c r="AB162" i="83" s="1"/>
  <c r="AO161" i="83"/>
  <c r="AN161" i="83"/>
  <c r="AL161" i="83"/>
  <c r="AJ161" i="83"/>
  <c r="AH161" i="83"/>
  <c r="AG161" i="83"/>
  <c r="AE161" i="83"/>
  <c r="Y161" i="83"/>
  <c r="Z161" i="83" s="1"/>
  <c r="U161" i="83"/>
  <c r="P161" i="83"/>
  <c r="AA161" i="83"/>
  <c r="AB161" i="83" s="1"/>
  <c r="AO160" i="83"/>
  <c r="AN160" i="83"/>
  <c r="AL160" i="83"/>
  <c r="AJ160" i="83"/>
  <c r="AH160" i="83"/>
  <c r="AG160" i="83"/>
  <c r="AE160" i="83"/>
  <c r="Y160" i="83"/>
  <c r="Z160" i="83" s="1"/>
  <c r="U160" i="83"/>
  <c r="P160" i="83"/>
  <c r="AA160" i="83"/>
  <c r="AB160" i="83" s="1"/>
  <c r="AO159" i="83"/>
  <c r="AN159" i="83"/>
  <c r="AL159" i="83"/>
  <c r="AJ159" i="83"/>
  <c r="AH159" i="83"/>
  <c r="AG159" i="83"/>
  <c r="AE159" i="83"/>
  <c r="Y159" i="83"/>
  <c r="Z159" i="83" s="1"/>
  <c r="U159" i="83"/>
  <c r="P159" i="83"/>
  <c r="AA159" i="83"/>
  <c r="AB159" i="83" s="1"/>
  <c r="AO158" i="83"/>
  <c r="AN158" i="83"/>
  <c r="AL158" i="83"/>
  <c r="AJ158" i="83"/>
  <c r="AH158" i="83"/>
  <c r="AG158" i="83"/>
  <c r="AE158" i="83"/>
  <c r="Y158" i="83"/>
  <c r="Z158" i="83" s="1"/>
  <c r="P158" i="83"/>
  <c r="AA158" i="83"/>
  <c r="AB158" i="83" s="1"/>
  <c r="AO157" i="83"/>
  <c r="AN157" i="83"/>
  <c r="AL157" i="83"/>
  <c r="AJ157" i="83"/>
  <c r="AH157" i="83"/>
  <c r="AG157" i="83"/>
  <c r="AE157" i="83"/>
  <c r="Y157" i="83"/>
  <c r="Z157" i="83" s="1"/>
  <c r="U157" i="83"/>
  <c r="P157" i="83"/>
  <c r="AA157" i="83"/>
  <c r="AB157" i="83" s="1"/>
  <c r="AO156" i="83"/>
  <c r="AN156" i="83"/>
  <c r="AL156" i="83"/>
  <c r="AJ156" i="83"/>
  <c r="AH156" i="83"/>
  <c r="AG156" i="83"/>
  <c r="U156" i="83"/>
  <c r="AO155" i="83"/>
  <c r="AN155" i="83"/>
  <c r="AL155" i="83"/>
  <c r="AJ155" i="83"/>
  <c r="AH155" i="83"/>
  <c r="AG155" i="83"/>
  <c r="U155" i="83"/>
  <c r="W154" i="83"/>
  <c r="F154" i="83" s="1"/>
  <c r="AO153" i="83"/>
  <c r="AN153" i="83"/>
  <c r="AL153" i="83"/>
  <c r="AJ153" i="83"/>
  <c r="AH153" i="83"/>
  <c r="AG153" i="83"/>
  <c r="AE153" i="83"/>
  <c r="Y153" i="83"/>
  <c r="Z153" i="83" s="1"/>
  <c r="U153" i="83"/>
  <c r="P153" i="83"/>
  <c r="AA153" i="83"/>
  <c r="AB153" i="83" s="1"/>
  <c r="AO152" i="83"/>
  <c r="AN152" i="83"/>
  <c r="AL152" i="83"/>
  <c r="AJ152" i="83"/>
  <c r="AH152" i="83"/>
  <c r="AG152" i="83"/>
  <c r="AE152" i="83"/>
  <c r="Y152" i="83"/>
  <c r="Z152" i="83" s="1"/>
  <c r="U152" i="83"/>
  <c r="P152" i="83"/>
  <c r="AA152" i="83"/>
  <c r="AB152" i="83" s="1"/>
  <c r="AO151" i="83"/>
  <c r="AN151" i="83"/>
  <c r="AL151" i="83"/>
  <c r="AJ151" i="83"/>
  <c r="AH151" i="83"/>
  <c r="AG151" i="83"/>
  <c r="AE151" i="83"/>
  <c r="Y151" i="83"/>
  <c r="Z151" i="83" s="1"/>
  <c r="U151" i="83"/>
  <c r="P151" i="83"/>
  <c r="AA151" i="83"/>
  <c r="AB151" i="83" s="1"/>
  <c r="AO150" i="83"/>
  <c r="AN150" i="83"/>
  <c r="AL150" i="83"/>
  <c r="AJ150" i="83"/>
  <c r="AH150" i="83"/>
  <c r="AG150" i="83"/>
  <c r="AE150" i="83"/>
  <c r="Y150" i="83"/>
  <c r="Z150" i="83" s="1"/>
  <c r="U150" i="83"/>
  <c r="P150" i="83"/>
  <c r="AA150" i="83"/>
  <c r="AB150" i="83" s="1"/>
  <c r="AO149" i="83"/>
  <c r="AN149" i="83"/>
  <c r="AL149" i="83"/>
  <c r="AJ149" i="83"/>
  <c r="AH149" i="83"/>
  <c r="AG149" i="83"/>
  <c r="AE149" i="83"/>
  <c r="Y149" i="83"/>
  <c r="Z149" i="83" s="1"/>
  <c r="U149" i="83"/>
  <c r="P149" i="83"/>
  <c r="AA149" i="83"/>
  <c r="AB149" i="83" s="1"/>
  <c r="AO148" i="83"/>
  <c r="AN148" i="83"/>
  <c r="AL148" i="83"/>
  <c r="AJ148" i="83"/>
  <c r="AH148" i="83"/>
  <c r="AG148" i="83"/>
  <c r="AE148" i="83"/>
  <c r="Y148" i="83"/>
  <c r="Z148" i="83" s="1"/>
  <c r="U148" i="83"/>
  <c r="P148" i="83"/>
  <c r="AA148" i="83"/>
  <c r="AB148" i="83" s="1"/>
  <c r="AO147" i="83"/>
  <c r="AN147" i="83"/>
  <c r="AL147" i="83"/>
  <c r="AJ147" i="83"/>
  <c r="AH147" i="83"/>
  <c r="AG147" i="83"/>
  <c r="AE147" i="83"/>
  <c r="Y147" i="83"/>
  <c r="Z147" i="83" s="1"/>
  <c r="U147" i="83"/>
  <c r="P147" i="83"/>
  <c r="AA147" i="83"/>
  <c r="AB147" i="83" s="1"/>
  <c r="AO146" i="83"/>
  <c r="AN146" i="83"/>
  <c r="AL146" i="83"/>
  <c r="AJ146" i="83"/>
  <c r="AH146" i="83"/>
  <c r="AG146" i="83"/>
  <c r="AE146" i="83"/>
  <c r="Y146" i="83"/>
  <c r="Z146" i="83" s="1"/>
  <c r="U146" i="83"/>
  <c r="P146" i="83"/>
  <c r="AA146" i="83"/>
  <c r="AB146" i="83" s="1"/>
  <c r="AO145" i="83"/>
  <c r="AN145" i="83"/>
  <c r="AL145" i="83"/>
  <c r="AJ145" i="83"/>
  <c r="AH145" i="83"/>
  <c r="AG145" i="83"/>
  <c r="AE145" i="83"/>
  <c r="AA145" i="83"/>
  <c r="AB145" i="83" s="1"/>
  <c r="Y145" i="83"/>
  <c r="Z145" i="83" s="1"/>
  <c r="U145" i="83"/>
  <c r="P145" i="83"/>
  <c r="AO144" i="83"/>
  <c r="AN144" i="83"/>
  <c r="AL144" i="83"/>
  <c r="AJ144" i="83"/>
  <c r="AH144" i="83"/>
  <c r="AG144" i="83"/>
  <c r="AE144" i="83"/>
  <c r="Y144" i="83"/>
  <c r="Z144" i="83" s="1"/>
  <c r="U144" i="83"/>
  <c r="P144" i="83"/>
  <c r="AA144" i="83"/>
  <c r="AB144" i="83" s="1"/>
  <c r="AO143" i="83"/>
  <c r="AN143" i="83"/>
  <c r="AL143" i="83"/>
  <c r="AJ143" i="83"/>
  <c r="AH143" i="83"/>
  <c r="AG143" i="83"/>
  <c r="AE143" i="83"/>
  <c r="Y143" i="83"/>
  <c r="Z143" i="83" s="1"/>
  <c r="U143" i="83"/>
  <c r="P143" i="83"/>
  <c r="AA143" i="83"/>
  <c r="AB143" i="83" s="1"/>
  <c r="AO142" i="83"/>
  <c r="AN142" i="83"/>
  <c r="AL142" i="83"/>
  <c r="AJ142" i="83"/>
  <c r="AH142" i="83"/>
  <c r="AG142" i="83"/>
  <c r="AE142" i="83"/>
  <c r="AA142" i="83"/>
  <c r="AB142" i="83" s="1"/>
  <c r="Y142" i="83"/>
  <c r="Z142" i="83" s="1"/>
  <c r="U142" i="83"/>
  <c r="P142" i="83"/>
  <c r="AO141" i="83"/>
  <c r="AN141" i="83"/>
  <c r="AL141" i="83"/>
  <c r="AJ141" i="83"/>
  <c r="AH141" i="83"/>
  <c r="AG141" i="83"/>
  <c r="AE141" i="83"/>
  <c r="Y141" i="83"/>
  <c r="Z141" i="83" s="1"/>
  <c r="U141" i="83"/>
  <c r="P141" i="83"/>
  <c r="AA141" i="83"/>
  <c r="AB141" i="83" s="1"/>
  <c r="AO140" i="83"/>
  <c r="AN140" i="83"/>
  <c r="AL140" i="83"/>
  <c r="AJ140" i="83"/>
  <c r="AH140" i="83"/>
  <c r="AG140" i="83"/>
  <c r="AE140" i="83"/>
  <c r="Y140" i="83"/>
  <c r="Z140" i="83" s="1"/>
  <c r="U140" i="83"/>
  <c r="P140" i="83"/>
  <c r="AA140" i="83"/>
  <c r="AB140" i="83" s="1"/>
  <c r="AO139" i="83"/>
  <c r="AN139" i="83"/>
  <c r="AL139" i="83"/>
  <c r="AJ139" i="83"/>
  <c r="AH139" i="83"/>
  <c r="AG139" i="83"/>
  <c r="AE139" i="83"/>
  <c r="Y139" i="83"/>
  <c r="Z139" i="83" s="1"/>
  <c r="U139" i="83"/>
  <c r="P139" i="83"/>
  <c r="AA139" i="83"/>
  <c r="AB139" i="83" s="1"/>
  <c r="AO138" i="83"/>
  <c r="AN138" i="83"/>
  <c r="AL138" i="83"/>
  <c r="AJ138" i="83"/>
  <c r="AH138" i="83"/>
  <c r="AG138" i="83"/>
  <c r="AE138" i="83"/>
  <c r="Y138" i="83"/>
  <c r="Z138" i="83" s="1"/>
  <c r="U138" i="83"/>
  <c r="P138" i="83"/>
  <c r="AA138" i="83"/>
  <c r="AB138" i="83" s="1"/>
  <c r="AO137" i="83"/>
  <c r="AN137" i="83"/>
  <c r="AL137" i="83"/>
  <c r="AJ137" i="83"/>
  <c r="AH137" i="83"/>
  <c r="AG137" i="83"/>
  <c r="AE137" i="83"/>
  <c r="Y137" i="83"/>
  <c r="Z137" i="83" s="1"/>
  <c r="U137" i="83"/>
  <c r="P137" i="83"/>
  <c r="AA137" i="83"/>
  <c r="AB137" i="83" s="1"/>
  <c r="AO136" i="83"/>
  <c r="AN136" i="83"/>
  <c r="AL136" i="83"/>
  <c r="AJ136" i="83"/>
  <c r="AH136" i="83"/>
  <c r="AG136" i="83"/>
  <c r="AE136" i="83"/>
  <c r="Y136" i="83"/>
  <c r="Z136" i="83" s="1"/>
  <c r="U136" i="83"/>
  <c r="P136" i="83"/>
  <c r="AA136" i="83"/>
  <c r="AB136" i="83" s="1"/>
  <c r="AO135" i="83"/>
  <c r="AN135" i="83"/>
  <c r="AL135" i="83"/>
  <c r="AJ135" i="83"/>
  <c r="AH135" i="83"/>
  <c r="AG135" i="83"/>
  <c r="AE135" i="83"/>
  <c r="Y135" i="83"/>
  <c r="Z135" i="83" s="1"/>
  <c r="U135" i="83"/>
  <c r="P135" i="83"/>
  <c r="AA135" i="83"/>
  <c r="AB135" i="83" s="1"/>
  <c r="AO134" i="83"/>
  <c r="AN134" i="83"/>
  <c r="AL134" i="83"/>
  <c r="AJ134" i="83"/>
  <c r="AH134" i="83"/>
  <c r="AG134" i="83"/>
  <c r="AE134" i="83"/>
  <c r="Y134" i="83"/>
  <c r="Z134" i="83" s="1"/>
  <c r="U134" i="83"/>
  <c r="P134" i="83"/>
  <c r="AA134" i="83"/>
  <c r="AB134" i="83" s="1"/>
  <c r="AO133" i="83"/>
  <c r="AN133" i="83"/>
  <c r="AL133" i="83"/>
  <c r="AJ133" i="83"/>
  <c r="AH133" i="83"/>
  <c r="AG133" i="83"/>
  <c r="AE133" i="83"/>
  <c r="Y133" i="83"/>
  <c r="Z133" i="83" s="1"/>
  <c r="U133" i="83"/>
  <c r="P133" i="83"/>
  <c r="AA133" i="83"/>
  <c r="AB133" i="83" s="1"/>
  <c r="AO132" i="83"/>
  <c r="AN132" i="83"/>
  <c r="AL132" i="83"/>
  <c r="AJ132" i="83"/>
  <c r="AH132" i="83"/>
  <c r="AG132" i="83"/>
  <c r="AE132" i="83"/>
  <c r="Y132" i="83"/>
  <c r="Z132" i="83" s="1"/>
  <c r="U132" i="83"/>
  <c r="P132" i="83"/>
  <c r="AA132" i="83"/>
  <c r="AB132" i="83" s="1"/>
  <c r="AO131" i="83"/>
  <c r="AN131" i="83"/>
  <c r="AL131" i="83"/>
  <c r="AJ131" i="83"/>
  <c r="AH131" i="83"/>
  <c r="AG131" i="83"/>
  <c r="AE131" i="83"/>
  <c r="Y131" i="83"/>
  <c r="Z131" i="83" s="1"/>
  <c r="U131" i="83"/>
  <c r="P131" i="83"/>
  <c r="AA131" i="83"/>
  <c r="AB131" i="83" s="1"/>
  <c r="AO130" i="83"/>
  <c r="AN130" i="83"/>
  <c r="AL130" i="83"/>
  <c r="AJ130" i="83"/>
  <c r="AH130" i="83"/>
  <c r="AG130" i="83"/>
  <c r="AE130" i="83"/>
  <c r="Y130" i="83"/>
  <c r="Z130" i="83" s="1"/>
  <c r="U130" i="83"/>
  <c r="P130" i="83"/>
  <c r="AA130" i="83"/>
  <c r="AB130" i="83" s="1"/>
  <c r="AO129" i="83"/>
  <c r="AN129" i="83"/>
  <c r="AL129" i="83"/>
  <c r="AJ129" i="83"/>
  <c r="AH129" i="83"/>
  <c r="AG129" i="83"/>
  <c r="AE129" i="83"/>
  <c r="AA129" i="83"/>
  <c r="AB129" i="83" s="1"/>
  <c r="Y129" i="83"/>
  <c r="Z129" i="83" s="1"/>
  <c r="U129" i="83"/>
  <c r="P129" i="83"/>
  <c r="AO128" i="83"/>
  <c r="AN128" i="83"/>
  <c r="AL128" i="83"/>
  <c r="AJ128" i="83"/>
  <c r="AH128" i="83"/>
  <c r="AG128" i="83"/>
  <c r="AE128" i="83"/>
  <c r="Y128" i="83"/>
  <c r="Z128" i="83" s="1"/>
  <c r="U128" i="83"/>
  <c r="P128" i="83"/>
  <c r="AA128" i="83"/>
  <c r="AB128" i="83" s="1"/>
  <c r="AO127" i="83"/>
  <c r="AN127" i="83"/>
  <c r="AL127" i="83"/>
  <c r="AJ127" i="83"/>
  <c r="AH127" i="83"/>
  <c r="AG127" i="83"/>
  <c r="AE127" i="83"/>
  <c r="Y127" i="83"/>
  <c r="Z127" i="83" s="1"/>
  <c r="U127" i="83"/>
  <c r="P127" i="83"/>
  <c r="AA127" i="83"/>
  <c r="AB127" i="83" s="1"/>
  <c r="AO126" i="83"/>
  <c r="AN126" i="83"/>
  <c r="AL126" i="83"/>
  <c r="AJ126" i="83"/>
  <c r="AH126" i="83"/>
  <c r="AG126" i="83"/>
  <c r="AE126" i="83"/>
  <c r="AA126" i="83"/>
  <c r="AB126" i="83" s="1"/>
  <c r="Y126" i="83"/>
  <c r="Z126" i="83" s="1"/>
  <c r="U126" i="83"/>
  <c r="P126" i="83"/>
  <c r="AO125" i="83"/>
  <c r="AN125" i="83"/>
  <c r="AL125" i="83"/>
  <c r="AJ125" i="83"/>
  <c r="AH125" i="83"/>
  <c r="AG125" i="83"/>
  <c r="AE125" i="83"/>
  <c r="Y125" i="83"/>
  <c r="Z125" i="83" s="1"/>
  <c r="U125" i="83"/>
  <c r="P125" i="83"/>
  <c r="AA125" i="83"/>
  <c r="AB125" i="83" s="1"/>
  <c r="AO124" i="83"/>
  <c r="AN124" i="83"/>
  <c r="AL124" i="83"/>
  <c r="AJ124" i="83"/>
  <c r="AH124" i="83"/>
  <c r="AG124" i="83"/>
  <c r="AE124" i="83"/>
  <c r="Y124" i="83"/>
  <c r="Z124" i="83" s="1"/>
  <c r="U124" i="83"/>
  <c r="P124" i="83"/>
  <c r="AA124" i="83"/>
  <c r="AB124" i="83" s="1"/>
  <c r="AO123" i="83"/>
  <c r="AN123" i="83"/>
  <c r="AL123" i="83"/>
  <c r="AJ123" i="83"/>
  <c r="AH123" i="83"/>
  <c r="AG123" i="83"/>
  <c r="AE123" i="83"/>
  <c r="Y123" i="83"/>
  <c r="Z123" i="83" s="1"/>
  <c r="U123" i="83"/>
  <c r="P123" i="83"/>
  <c r="AA123" i="83"/>
  <c r="AB123" i="83" s="1"/>
  <c r="AO122" i="83"/>
  <c r="AN122" i="83"/>
  <c r="AL122" i="83"/>
  <c r="AJ122" i="83"/>
  <c r="AH122" i="83"/>
  <c r="AG122" i="83"/>
  <c r="AE122" i="83"/>
  <c r="Y122" i="83"/>
  <c r="Z122" i="83" s="1"/>
  <c r="U122" i="83"/>
  <c r="P122" i="83"/>
  <c r="AA122" i="83"/>
  <c r="AB122" i="83" s="1"/>
  <c r="AO121" i="83"/>
  <c r="AN121" i="83"/>
  <c r="AL121" i="83"/>
  <c r="AJ121" i="83"/>
  <c r="AH121" i="83"/>
  <c r="AG121" i="83"/>
  <c r="AE121" i="83"/>
  <c r="AA121" i="83"/>
  <c r="AB121" i="83" s="1"/>
  <c r="Y121" i="83"/>
  <c r="Z121" i="83" s="1"/>
  <c r="U121" i="83"/>
  <c r="P121" i="83"/>
  <c r="AO120" i="83"/>
  <c r="AN120" i="83"/>
  <c r="AL120" i="83"/>
  <c r="AJ120" i="83"/>
  <c r="AH120" i="83"/>
  <c r="AG120" i="83"/>
  <c r="AE120" i="83"/>
  <c r="Y120" i="83"/>
  <c r="Z120" i="83" s="1"/>
  <c r="U120" i="83"/>
  <c r="P120" i="83"/>
  <c r="AA120" i="83"/>
  <c r="AB120" i="83" s="1"/>
  <c r="AO119" i="83"/>
  <c r="AN119" i="83"/>
  <c r="AL119" i="83"/>
  <c r="AJ119" i="83"/>
  <c r="AH119" i="83"/>
  <c r="AG119" i="83"/>
  <c r="AE119" i="83"/>
  <c r="Y119" i="83"/>
  <c r="Z119" i="83" s="1"/>
  <c r="U119" i="83"/>
  <c r="P119" i="83"/>
  <c r="AA119" i="83"/>
  <c r="AB119" i="83" s="1"/>
  <c r="AO118" i="83"/>
  <c r="AN118" i="83"/>
  <c r="AL118" i="83"/>
  <c r="AJ118" i="83"/>
  <c r="AH118" i="83"/>
  <c r="AG118" i="83"/>
  <c r="AE118" i="83"/>
  <c r="Y118" i="83"/>
  <c r="Z118" i="83" s="1"/>
  <c r="U118" i="83"/>
  <c r="P118" i="83"/>
  <c r="AA118" i="83"/>
  <c r="AB118" i="83" s="1"/>
  <c r="AO117" i="83"/>
  <c r="AN117" i="83"/>
  <c r="AL117" i="83"/>
  <c r="AJ117" i="83"/>
  <c r="AH117" i="83"/>
  <c r="AG117" i="83"/>
  <c r="AE117" i="83"/>
  <c r="AA117" i="83"/>
  <c r="AB117" i="83" s="1"/>
  <c r="Y117" i="83"/>
  <c r="Z117" i="83" s="1"/>
  <c r="U117" i="83"/>
  <c r="P117" i="83"/>
  <c r="AO116" i="83"/>
  <c r="AN116" i="83"/>
  <c r="AL116" i="83"/>
  <c r="AJ116" i="83"/>
  <c r="AH116" i="83"/>
  <c r="AG116" i="83"/>
  <c r="AE116" i="83"/>
  <c r="Y116" i="83"/>
  <c r="Z116" i="83" s="1"/>
  <c r="U116" i="83"/>
  <c r="P116" i="83"/>
  <c r="AA116" i="83"/>
  <c r="AB116" i="83" s="1"/>
  <c r="AO115" i="83"/>
  <c r="AN115" i="83"/>
  <c r="AL115" i="83"/>
  <c r="AJ115" i="83"/>
  <c r="AH115" i="83"/>
  <c r="AG115" i="83"/>
  <c r="AE115" i="83"/>
  <c r="Y115" i="83"/>
  <c r="Z115" i="83" s="1"/>
  <c r="U115" i="83"/>
  <c r="P115" i="83"/>
  <c r="AA115" i="83"/>
  <c r="AB115" i="83" s="1"/>
  <c r="AO114" i="83"/>
  <c r="AN114" i="83"/>
  <c r="AL114" i="83"/>
  <c r="AJ114" i="83"/>
  <c r="AH114" i="83"/>
  <c r="AG114" i="83"/>
  <c r="AE114" i="83"/>
  <c r="Y114" i="83"/>
  <c r="Z114" i="83" s="1"/>
  <c r="U114" i="83"/>
  <c r="P114" i="83"/>
  <c r="AA114" i="83"/>
  <c r="AB114" i="83" s="1"/>
  <c r="AO113" i="83"/>
  <c r="AN113" i="83"/>
  <c r="AL113" i="83"/>
  <c r="AJ113" i="83"/>
  <c r="AH113" i="83"/>
  <c r="AG113" i="83"/>
  <c r="AE113" i="83"/>
  <c r="AA113" i="83"/>
  <c r="AB113" i="83" s="1"/>
  <c r="Y113" i="83"/>
  <c r="Z113" i="83" s="1"/>
  <c r="U113" i="83"/>
  <c r="P113" i="83"/>
  <c r="AO112" i="83"/>
  <c r="AN112" i="83"/>
  <c r="AL112" i="83"/>
  <c r="AJ112" i="83"/>
  <c r="AH112" i="83"/>
  <c r="AG112" i="83"/>
  <c r="AE112" i="83"/>
  <c r="Y112" i="83"/>
  <c r="Z112" i="83" s="1"/>
  <c r="U112" i="83"/>
  <c r="P112" i="83"/>
  <c r="AA112" i="83"/>
  <c r="AB112" i="83" s="1"/>
  <c r="AO111" i="83"/>
  <c r="AN111" i="83"/>
  <c r="AL111" i="83"/>
  <c r="AJ111" i="83"/>
  <c r="AH111" i="83"/>
  <c r="AG111" i="83"/>
  <c r="AE111" i="83"/>
  <c r="Y111" i="83"/>
  <c r="Z111" i="83" s="1"/>
  <c r="U111" i="83"/>
  <c r="P111" i="83"/>
  <c r="AA111" i="83"/>
  <c r="AB111" i="83" s="1"/>
  <c r="AO110" i="83"/>
  <c r="AN110" i="83"/>
  <c r="AL110" i="83"/>
  <c r="AJ110" i="83"/>
  <c r="AH110" i="83"/>
  <c r="AG110" i="83"/>
  <c r="AE110" i="83"/>
  <c r="Y110" i="83"/>
  <c r="Z110" i="83" s="1"/>
  <c r="U110" i="83"/>
  <c r="P110" i="83"/>
  <c r="AA110" i="83"/>
  <c r="AB110" i="83" s="1"/>
  <c r="AO109" i="83"/>
  <c r="AN109" i="83"/>
  <c r="AL109" i="83"/>
  <c r="AJ109" i="83"/>
  <c r="AH109" i="83"/>
  <c r="AG109" i="83"/>
  <c r="AE109" i="83"/>
  <c r="AA109" i="83"/>
  <c r="AB109" i="83" s="1"/>
  <c r="Y109" i="83"/>
  <c r="Z109" i="83" s="1"/>
  <c r="U109" i="83"/>
  <c r="P109" i="83"/>
  <c r="AO108" i="83"/>
  <c r="AN108" i="83"/>
  <c r="AL108" i="83"/>
  <c r="AJ108" i="83"/>
  <c r="AH108" i="83"/>
  <c r="AG108" i="83"/>
  <c r="AE108" i="83"/>
  <c r="Y108" i="83"/>
  <c r="Z108" i="83" s="1"/>
  <c r="U108" i="83"/>
  <c r="P108" i="83"/>
  <c r="AA108" i="83"/>
  <c r="AB108" i="83" s="1"/>
  <c r="AO107" i="83"/>
  <c r="AN107" i="83"/>
  <c r="AL107" i="83"/>
  <c r="AJ107" i="83"/>
  <c r="AH107" i="83"/>
  <c r="AG107" i="83"/>
  <c r="AE107" i="83"/>
  <c r="Y107" i="83"/>
  <c r="Z107" i="83" s="1"/>
  <c r="U107" i="83"/>
  <c r="P107" i="83"/>
  <c r="AA107" i="83"/>
  <c r="AB107" i="83" s="1"/>
  <c r="AO106" i="83"/>
  <c r="AN106" i="83"/>
  <c r="AL106" i="83"/>
  <c r="AJ106" i="83"/>
  <c r="AH106" i="83"/>
  <c r="AG106" i="83"/>
  <c r="AE106" i="83"/>
  <c r="Y106" i="83"/>
  <c r="Z106" i="83" s="1"/>
  <c r="U106" i="83"/>
  <c r="P106" i="83"/>
  <c r="AA106" i="83"/>
  <c r="AB106" i="83" s="1"/>
  <c r="AO105" i="83"/>
  <c r="AN105" i="83"/>
  <c r="AL105" i="83"/>
  <c r="AJ105" i="83"/>
  <c r="AH105" i="83"/>
  <c r="AG105" i="83"/>
  <c r="AE105" i="83"/>
  <c r="Y105" i="83"/>
  <c r="Z105" i="83" s="1"/>
  <c r="U105" i="83"/>
  <c r="P105" i="83"/>
  <c r="AA105" i="83"/>
  <c r="AB105" i="83" s="1"/>
  <c r="AO104" i="83"/>
  <c r="AN104" i="83"/>
  <c r="AL104" i="83"/>
  <c r="AJ104" i="83"/>
  <c r="AH104" i="83"/>
  <c r="AG104" i="83"/>
  <c r="AE104" i="83"/>
  <c r="Y104" i="83"/>
  <c r="Z104" i="83" s="1"/>
  <c r="U104" i="83"/>
  <c r="P104" i="83"/>
  <c r="AA104" i="83"/>
  <c r="AB104" i="83" s="1"/>
  <c r="AO103" i="83"/>
  <c r="AN103" i="83"/>
  <c r="AL103" i="83"/>
  <c r="AJ103" i="83"/>
  <c r="AH103" i="83"/>
  <c r="AG103" i="83"/>
  <c r="AE103" i="83"/>
  <c r="Y103" i="83"/>
  <c r="Z103" i="83" s="1"/>
  <c r="U103" i="83"/>
  <c r="P103" i="83"/>
  <c r="AA103" i="83"/>
  <c r="AB103" i="83" s="1"/>
  <c r="AO102" i="83"/>
  <c r="AN102" i="83"/>
  <c r="AL102" i="83"/>
  <c r="AJ102" i="83"/>
  <c r="AH102" i="83"/>
  <c r="AG102" i="83"/>
  <c r="AE102" i="83"/>
  <c r="Y102" i="83"/>
  <c r="Z102" i="83" s="1"/>
  <c r="U102" i="83"/>
  <c r="P102" i="83"/>
  <c r="AA102" i="83"/>
  <c r="AB102" i="83" s="1"/>
  <c r="AO101" i="83"/>
  <c r="AN101" i="83"/>
  <c r="AL101" i="83"/>
  <c r="AJ101" i="83"/>
  <c r="AH101" i="83"/>
  <c r="AG101" i="83"/>
  <c r="AE101" i="83"/>
  <c r="Y101" i="83"/>
  <c r="Z101" i="83" s="1"/>
  <c r="U101" i="83"/>
  <c r="P101" i="83"/>
  <c r="AA101" i="83"/>
  <c r="AB101" i="83" s="1"/>
  <c r="AO100" i="83"/>
  <c r="AN100" i="83"/>
  <c r="AL100" i="83"/>
  <c r="AJ100" i="83"/>
  <c r="AH100" i="83"/>
  <c r="AG100" i="83"/>
  <c r="AE100" i="83"/>
  <c r="Y100" i="83"/>
  <c r="Z100" i="83" s="1"/>
  <c r="U100" i="83"/>
  <c r="P100" i="83"/>
  <c r="AA100" i="83"/>
  <c r="AB100" i="83" s="1"/>
  <c r="AO99" i="83"/>
  <c r="AN99" i="83"/>
  <c r="AL99" i="83"/>
  <c r="AJ99" i="83"/>
  <c r="AH99" i="83"/>
  <c r="AG99" i="83"/>
  <c r="AE99" i="83"/>
  <c r="Y99" i="83"/>
  <c r="Z99" i="83" s="1"/>
  <c r="U99" i="83"/>
  <c r="P99" i="83"/>
  <c r="AA99" i="83"/>
  <c r="AB99" i="83" s="1"/>
  <c r="AO98" i="83"/>
  <c r="AN98" i="83"/>
  <c r="AL98" i="83"/>
  <c r="AJ98" i="83"/>
  <c r="AH98" i="83"/>
  <c r="AG98" i="83"/>
  <c r="AE98" i="83"/>
  <c r="Y98" i="83"/>
  <c r="Z98" i="83" s="1"/>
  <c r="U98" i="83"/>
  <c r="P98" i="83"/>
  <c r="AA98" i="83"/>
  <c r="AB98" i="83" s="1"/>
  <c r="AO97" i="83"/>
  <c r="AN97" i="83"/>
  <c r="AL97" i="83"/>
  <c r="AJ97" i="83"/>
  <c r="AH97" i="83"/>
  <c r="AG97" i="83"/>
  <c r="AE97" i="83"/>
  <c r="Y97" i="83"/>
  <c r="Z97" i="83" s="1"/>
  <c r="U97" i="83"/>
  <c r="P97" i="83"/>
  <c r="AA97" i="83"/>
  <c r="AB97" i="83" s="1"/>
  <c r="AO96" i="83"/>
  <c r="AN96" i="83"/>
  <c r="AL96" i="83"/>
  <c r="AJ96" i="83"/>
  <c r="AH96" i="83"/>
  <c r="AG96" i="83"/>
  <c r="AE96" i="83"/>
  <c r="Y96" i="83"/>
  <c r="Z96" i="83" s="1"/>
  <c r="U96" i="83"/>
  <c r="P96" i="83"/>
  <c r="AA96" i="83"/>
  <c r="AB96" i="83" s="1"/>
  <c r="AO95" i="83"/>
  <c r="AN95" i="83"/>
  <c r="AL95" i="83"/>
  <c r="AJ95" i="83"/>
  <c r="AH95" i="83"/>
  <c r="AG95" i="83"/>
  <c r="AE95" i="83"/>
  <c r="Y95" i="83"/>
  <c r="Z95" i="83" s="1"/>
  <c r="U95" i="83"/>
  <c r="P95" i="83"/>
  <c r="AA95" i="83"/>
  <c r="AB95" i="83" s="1"/>
  <c r="AO94" i="83"/>
  <c r="AN94" i="83"/>
  <c r="AL94" i="83"/>
  <c r="AJ94" i="83"/>
  <c r="AH94" i="83"/>
  <c r="AG94" i="83"/>
  <c r="AE94" i="83"/>
  <c r="Y94" i="83"/>
  <c r="Z94" i="83" s="1"/>
  <c r="U94" i="83"/>
  <c r="P94" i="83"/>
  <c r="AA94" i="83"/>
  <c r="AB94" i="83" s="1"/>
  <c r="AO93" i="83"/>
  <c r="AN93" i="83"/>
  <c r="AL93" i="83"/>
  <c r="AJ93" i="83"/>
  <c r="AH93" i="83"/>
  <c r="AG93" i="83"/>
  <c r="AE93" i="83"/>
  <c r="AA93" i="83"/>
  <c r="AB93" i="83" s="1"/>
  <c r="Y93" i="83"/>
  <c r="Z93" i="83" s="1"/>
  <c r="U93" i="83"/>
  <c r="P93" i="83"/>
  <c r="AO92" i="83"/>
  <c r="AN92" i="83"/>
  <c r="AL92" i="83"/>
  <c r="AJ92" i="83"/>
  <c r="AH92" i="83"/>
  <c r="AG92" i="83"/>
  <c r="AE92" i="83"/>
  <c r="Y92" i="83"/>
  <c r="Z92" i="83" s="1"/>
  <c r="U92" i="83"/>
  <c r="P92" i="83"/>
  <c r="AA92" i="83"/>
  <c r="AB92" i="83" s="1"/>
  <c r="AO91" i="83"/>
  <c r="AN91" i="83"/>
  <c r="AL91" i="83"/>
  <c r="AJ91" i="83"/>
  <c r="AH91" i="83"/>
  <c r="AG91" i="83"/>
  <c r="AE91" i="83"/>
  <c r="Y91" i="83"/>
  <c r="Z91" i="83" s="1"/>
  <c r="U91" i="83"/>
  <c r="P91" i="83"/>
  <c r="AA91" i="83"/>
  <c r="AB91" i="83" s="1"/>
  <c r="AO90" i="83"/>
  <c r="AN90" i="83"/>
  <c r="AL90" i="83"/>
  <c r="AJ90" i="83"/>
  <c r="AH90" i="83"/>
  <c r="AG90" i="83"/>
  <c r="AE90" i="83"/>
  <c r="Y90" i="83"/>
  <c r="Z90" i="83" s="1"/>
  <c r="U90" i="83"/>
  <c r="P90" i="83"/>
  <c r="AA90" i="83"/>
  <c r="AB90" i="83" s="1"/>
  <c r="AO89" i="83"/>
  <c r="AN89" i="83"/>
  <c r="AL89" i="83"/>
  <c r="AJ89" i="83"/>
  <c r="AH89" i="83"/>
  <c r="AG89" i="83"/>
  <c r="AE89" i="83"/>
  <c r="Y89" i="83"/>
  <c r="Z89" i="83" s="1"/>
  <c r="U89" i="83"/>
  <c r="P89" i="83"/>
  <c r="AA89" i="83"/>
  <c r="AB89" i="83" s="1"/>
  <c r="AO88" i="83"/>
  <c r="AN88" i="83"/>
  <c r="AL88" i="83"/>
  <c r="AJ88" i="83"/>
  <c r="AH88" i="83"/>
  <c r="AG88" i="83"/>
  <c r="AE88" i="83"/>
  <c r="Y88" i="83"/>
  <c r="Z88" i="83" s="1"/>
  <c r="U88" i="83"/>
  <c r="P88" i="83"/>
  <c r="AA88" i="83"/>
  <c r="AB88" i="83" s="1"/>
  <c r="AO87" i="83"/>
  <c r="AN87" i="83"/>
  <c r="AL87" i="83"/>
  <c r="AJ87" i="83"/>
  <c r="AH87" i="83"/>
  <c r="AG87" i="83"/>
  <c r="AE87" i="83"/>
  <c r="Y87" i="83"/>
  <c r="Z87" i="83" s="1"/>
  <c r="U87" i="83"/>
  <c r="P87" i="83"/>
  <c r="AA87" i="83"/>
  <c r="AB87" i="83" s="1"/>
  <c r="AO86" i="83"/>
  <c r="AN86" i="83"/>
  <c r="AL86" i="83"/>
  <c r="AJ86" i="83"/>
  <c r="AH86" i="83"/>
  <c r="AG86" i="83"/>
  <c r="AE86" i="83"/>
  <c r="Y86" i="83"/>
  <c r="Z86" i="83" s="1"/>
  <c r="U86" i="83"/>
  <c r="P86" i="83"/>
  <c r="AA86" i="83"/>
  <c r="AB86" i="83" s="1"/>
  <c r="AO85" i="83"/>
  <c r="AN85" i="83"/>
  <c r="AL85" i="83"/>
  <c r="AJ85" i="83"/>
  <c r="AH85" i="83"/>
  <c r="AG85" i="83"/>
  <c r="AE85" i="83"/>
  <c r="Y85" i="83"/>
  <c r="Z85" i="83" s="1"/>
  <c r="U85" i="83"/>
  <c r="P85" i="83"/>
  <c r="AA85" i="83"/>
  <c r="AB85" i="83" s="1"/>
  <c r="AO84" i="83"/>
  <c r="AN84" i="83"/>
  <c r="AL84" i="83"/>
  <c r="AJ84" i="83"/>
  <c r="AH84" i="83"/>
  <c r="AG84" i="83"/>
  <c r="AE84" i="83"/>
  <c r="Y84" i="83"/>
  <c r="Z84" i="83" s="1"/>
  <c r="U84" i="83"/>
  <c r="P84" i="83"/>
  <c r="AA84" i="83"/>
  <c r="AB84" i="83" s="1"/>
  <c r="AO83" i="83"/>
  <c r="AN83" i="83"/>
  <c r="AL83" i="83"/>
  <c r="AJ83" i="83"/>
  <c r="AH83" i="83"/>
  <c r="AG83" i="83"/>
  <c r="AE83" i="83"/>
  <c r="Y83" i="83"/>
  <c r="Z83" i="83" s="1"/>
  <c r="U83" i="83"/>
  <c r="P83" i="83"/>
  <c r="AA83" i="83"/>
  <c r="AB83" i="83" s="1"/>
  <c r="AO82" i="83"/>
  <c r="AN82" i="83"/>
  <c r="AL82" i="83"/>
  <c r="AJ82" i="83"/>
  <c r="AH82" i="83"/>
  <c r="AG82" i="83"/>
  <c r="AE82" i="83"/>
  <c r="Y82" i="83"/>
  <c r="Z82" i="83" s="1"/>
  <c r="U82" i="83"/>
  <c r="P82" i="83"/>
  <c r="AA82" i="83"/>
  <c r="AB82" i="83" s="1"/>
  <c r="AO81" i="83"/>
  <c r="AN81" i="83"/>
  <c r="AL81" i="83"/>
  <c r="AJ81" i="83"/>
  <c r="AH81" i="83"/>
  <c r="AG81" i="83"/>
  <c r="AE81" i="83"/>
  <c r="AA81" i="83"/>
  <c r="AB81" i="83" s="1"/>
  <c r="Y81" i="83"/>
  <c r="Z81" i="83" s="1"/>
  <c r="U81" i="83"/>
  <c r="P81" i="83"/>
  <c r="AO80" i="83"/>
  <c r="AN80" i="83"/>
  <c r="AL80" i="83"/>
  <c r="AJ80" i="83"/>
  <c r="AH80" i="83"/>
  <c r="AG80" i="83"/>
  <c r="AE80" i="83"/>
  <c r="Y80" i="83"/>
  <c r="Z80" i="83" s="1"/>
  <c r="U80" i="83"/>
  <c r="P80" i="83"/>
  <c r="AA80" i="83"/>
  <c r="AB80" i="83" s="1"/>
  <c r="AO79" i="83"/>
  <c r="AN79" i="83"/>
  <c r="AL79" i="83"/>
  <c r="AJ79" i="83"/>
  <c r="AH79" i="83"/>
  <c r="AG79" i="83"/>
  <c r="AE79" i="83"/>
  <c r="Y79" i="83"/>
  <c r="Z79" i="83" s="1"/>
  <c r="U79" i="83"/>
  <c r="P79" i="83"/>
  <c r="AA79" i="83"/>
  <c r="AB79" i="83" s="1"/>
  <c r="AO78" i="83"/>
  <c r="AN78" i="83"/>
  <c r="AL78" i="83"/>
  <c r="AJ78" i="83"/>
  <c r="AH78" i="83"/>
  <c r="AG78" i="83"/>
  <c r="AE78" i="83"/>
  <c r="AA78" i="83"/>
  <c r="AB78" i="83" s="1"/>
  <c r="Y78" i="83"/>
  <c r="Z78" i="83" s="1"/>
  <c r="U78" i="83"/>
  <c r="P78" i="83"/>
  <c r="AO77" i="83"/>
  <c r="AN77" i="83"/>
  <c r="AL77" i="83"/>
  <c r="AJ77" i="83"/>
  <c r="AH77" i="83"/>
  <c r="AG77" i="83"/>
  <c r="AE77" i="83"/>
  <c r="Y77" i="83"/>
  <c r="Z77" i="83" s="1"/>
  <c r="U77" i="83"/>
  <c r="P77" i="83"/>
  <c r="AA77" i="83"/>
  <c r="AB77" i="83" s="1"/>
  <c r="AO76" i="83"/>
  <c r="AN76" i="83"/>
  <c r="AL76" i="83"/>
  <c r="AJ76" i="83"/>
  <c r="AH76" i="83"/>
  <c r="AG76" i="83"/>
  <c r="AE76" i="83"/>
  <c r="Y76" i="83"/>
  <c r="Z76" i="83" s="1"/>
  <c r="U76" i="83"/>
  <c r="P76" i="83"/>
  <c r="AA76" i="83"/>
  <c r="AB76" i="83" s="1"/>
  <c r="AO75" i="83"/>
  <c r="AN75" i="83"/>
  <c r="AL75" i="83"/>
  <c r="AJ75" i="83"/>
  <c r="AH75" i="83"/>
  <c r="AG75" i="83"/>
  <c r="AE75" i="83"/>
  <c r="Y75" i="83"/>
  <c r="Z75" i="83" s="1"/>
  <c r="U75" i="83"/>
  <c r="P75" i="83"/>
  <c r="AA75" i="83"/>
  <c r="AB75" i="83" s="1"/>
  <c r="AO74" i="83"/>
  <c r="AN74" i="83"/>
  <c r="AL74" i="83"/>
  <c r="AJ74" i="83"/>
  <c r="AH74" i="83"/>
  <c r="AG74" i="83"/>
  <c r="AE74" i="83"/>
  <c r="Y74" i="83"/>
  <c r="Z74" i="83" s="1"/>
  <c r="U74" i="83"/>
  <c r="P74" i="83"/>
  <c r="AA74" i="83"/>
  <c r="AB74" i="83" s="1"/>
  <c r="AO73" i="83"/>
  <c r="AN73" i="83"/>
  <c r="AL73" i="83"/>
  <c r="AJ73" i="83"/>
  <c r="AH73" i="83"/>
  <c r="AG73" i="83"/>
  <c r="AE73" i="83"/>
  <c r="AA73" i="83"/>
  <c r="AB73" i="83" s="1"/>
  <c r="Y73" i="83"/>
  <c r="Z73" i="83" s="1"/>
  <c r="U73" i="83"/>
  <c r="P73" i="83"/>
  <c r="AO72" i="83"/>
  <c r="AN72" i="83"/>
  <c r="AL72" i="83"/>
  <c r="AJ72" i="83"/>
  <c r="AH72" i="83"/>
  <c r="AG72" i="83"/>
  <c r="AE72" i="83"/>
  <c r="Y72" i="83"/>
  <c r="Z72" i="83" s="1"/>
  <c r="U72" i="83"/>
  <c r="P72" i="83"/>
  <c r="AA72" i="83"/>
  <c r="AB72" i="83" s="1"/>
  <c r="AO71" i="83"/>
  <c r="AN71" i="83"/>
  <c r="AL71" i="83"/>
  <c r="AJ71" i="83"/>
  <c r="AH71" i="83"/>
  <c r="AG71" i="83"/>
  <c r="AE71" i="83"/>
  <c r="Y71" i="83"/>
  <c r="Z71" i="83" s="1"/>
  <c r="U71" i="83"/>
  <c r="P71" i="83"/>
  <c r="AA71" i="83"/>
  <c r="AB71" i="83" s="1"/>
  <c r="AO70" i="83"/>
  <c r="AN70" i="83"/>
  <c r="AL70" i="83"/>
  <c r="AJ70" i="83"/>
  <c r="AH70" i="83"/>
  <c r="AG70" i="83"/>
  <c r="AE70" i="83"/>
  <c r="Y70" i="83"/>
  <c r="Z70" i="83" s="1"/>
  <c r="U70" i="83"/>
  <c r="P70" i="83"/>
  <c r="AA70" i="83"/>
  <c r="AB70" i="83" s="1"/>
  <c r="AO69" i="83"/>
  <c r="AN69" i="83"/>
  <c r="AL69" i="83"/>
  <c r="AJ69" i="83"/>
  <c r="AH69" i="83"/>
  <c r="AG69" i="83"/>
  <c r="AE69" i="83"/>
  <c r="AA69" i="83"/>
  <c r="AB69" i="83" s="1"/>
  <c r="Y69" i="83"/>
  <c r="Z69" i="83" s="1"/>
  <c r="U69" i="83"/>
  <c r="P69" i="83"/>
  <c r="AO68" i="83"/>
  <c r="AN68" i="83"/>
  <c r="AL68" i="83"/>
  <c r="AJ68" i="83"/>
  <c r="AH68" i="83"/>
  <c r="AG68" i="83"/>
  <c r="AE68" i="83"/>
  <c r="Y68" i="83"/>
  <c r="Z68" i="83" s="1"/>
  <c r="U68" i="83"/>
  <c r="P68" i="83"/>
  <c r="AA68" i="83"/>
  <c r="AB68" i="83" s="1"/>
  <c r="AO67" i="83"/>
  <c r="AN67" i="83"/>
  <c r="AL67" i="83"/>
  <c r="AJ67" i="83"/>
  <c r="AH67" i="83"/>
  <c r="AG67" i="83"/>
  <c r="AE67" i="83"/>
  <c r="Y67" i="83"/>
  <c r="Z67" i="83" s="1"/>
  <c r="U67" i="83"/>
  <c r="P67" i="83"/>
  <c r="AA67" i="83"/>
  <c r="AB67" i="83" s="1"/>
  <c r="AO66" i="83"/>
  <c r="AN66" i="83"/>
  <c r="AL66" i="83"/>
  <c r="AJ66" i="83"/>
  <c r="AH66" i="83"/>
  <c r="AG66" i="83"/>
  <c r="AE66" i="83"/>
  <c r="Y66" i="83"/>
  <c r="Z66" i="83" s="1"/>
  <c r="U66" i="83"/>
  <c r="P66" i="83"/>
  <c r="AA66" i="83"/>
  <c r="AB66" i="83" s="1"/>
  <c r="AO65" i="83"/>
  <c r="AN65" i="83"/>
  <c r="AL65" i="83"/>
  <c r="AJ65" i="83"/>
  <c r="AH65" i="83"/>
  <c r="AG65" i="83"/>
  <c r="AE65" i="83"/>
  <c r="AA65" i="83"/>
  <c r="AB65" i="83" s="1"/>
  <c r="Y65" i="83"/>
  <c r="Z65" i="83" s="1"/>
  <c r="U65" i="83"/>
  <c r="P65" i="83"/>
  <c r="AO64" i="83"/>
  <c r="AN64" i="83"/>
  <c r="AL64" i="83"/>
  <c r="AJ64" i="83"/>
  <c r="AH64" i="83"/>
  <c r="AG64" i="83"/>
  <c r="AE64" i="83"/>
  <c r="Y64" i="83"/>
  <c r="Z64" i="83" s="1"/>
  <c r="U64" i="83"/>
  <c r="P64" i="83"/>
  <c r="AA64" i="83"/>
  <c r="AB64" i="83" s="1"/>
  <c r="W63" i="83"/>
  <c r="F63" i="83" s="1"/>
  <c r="AO62" i="83"/>
  <c r="AN62" i="83"/>
  <c r="AL62" i="83"/>
  <c r="AJ62" i="83"/>
  <c r="AH62" i="83"/>
  <c r="AG62" i="83"/>
  <c r="AE62" i="83"/>
  <c r="Y62" i="83"/>
  <c r="Z62" i="83" s="1"/>
  <c r="U62" i="83"/>
  <c r="P62" i="83"/>
  <c r="AA62" i="83"/>
  <c r="AB62" i="83" s="1"/>
  <c r="AO61" i="83"/>
  <c r="AN61" i="83"/>
  <c r="AL61" i="83"/>
  <c r="AJ61" i="83"/>
  <c r="AH61" i="83"/>
  <c r="AG61" i="83"/>
  <c r="AE61" i="83"/>
  <c r="Y61" i="83"/>
  <c r="Z61" i="83" s="1"/>
  <c r="U61" i="83"/>
  <c r="P61" i="83"/>
  <c r="AA61" i="83"/>
  <c r="AB61" i="83" s="1"/>
  <c r="AO60" i="83"/>
  <c r="AN60" i="83"/>
  <c r="AL60" i="83"/>
  <c r="AJ60" i="83"/>
  <c r="AH60" i="83"/>
  <c r="AG60" i="83"/>
  <c r="AE60" i="83"/>
  <c r="Y60" i="83"/>
  <c r="Z60" i="83" s="1"/>
  <c r="U60" i="83"/>
  <c r="P60" i="83"/>
  <c r="AA60" i="83"/>
  <c r="AB60" i="83" s="1"/>
  <c r="AO59" i="83"/>
  <c r="AN59" i="83"/>
  <c r="AL59" i="83"/>
  <c r="AJ59" i="83"/>
  <c r="AH59" i="83"/>
  <c r="AG59" i="83"/>
  <c r="AE59" i="83"/>
  <c r="Y59" i="83"/>
  <c r="Z59" i="83" s="1"/>
  <c r="U59" i="83"/>
  <c r="P59" i="83"/>
  <c r="AA59" i="83"/>
  <c r="AB59" i="83" s="1"/>
  <c r="AO58" i="83"/>
  <c r="AN58" i="83"/>
  <c r="AL58" i="83"/>
  <c r="AJ58" i="83"/>
  <c r="AH58" i="83"/>
  <c r="AG58" i="83"/>
  <c r="AE58" i="83"/>
  <c r="Y58" i="83"/>
  <c r="Z58" i="83" s="1"/>
  <c r="U58" i="83"/>
  <c r="P58" i="83"/>
  <c r="AA58" i="83"/>
  <c r="AB58" i="83" s="1"/>
  <c r="AO57" i="83"/>
  <c r="AN57" i="83"/>
  <c r="AL57" i="83"/>
  <c r="AJ57" i="83"/>
  <c r="AH57" i="83"/>
  <c r="AG57" i="83"/>
  <c r="AE57" i="83"/>
  <c r="Y57" i="83"/>
  <c r="Z57" i="83" s="1"/>
  <c r="U57" i="83"/>
  <c r="P57" i="83"/>
  <c r="AA57" i="83"/>
  <c r="AB57" i="83" s="1"/>
  <c r="AO56" i="83"/>
  <c r="AN56" i="83"/>
  <c r="AL56" i="83"/>
  <c r="AJ56" i="83"/>
  <c r="AH56" i="83"/>
  <c r="AG56" i="83"/>
  <c r="AE56" i="83"/>
  <c r="Y56" i="83"/>
  <c r="Z56" i="83" s="1"/>
  <c r="U56" i="83"/>
  <c r="P56" i="83"/>
  <c r="AA56" i="83"/>
  <c r="AB56" i="83" s="1"/>
  <c r="AO55" i="83"/>
  <c r="AN55" i="83"/>
  <c r="AL55" i="83"/>
  <c r="AJ55" i="83"/>
  <c r="AH55" i="83"/>
  <c r="AG55" i="83"/>
  <c r="AE55" i="83"/>
  <c r="Y55" i="83"/>
  <c r="Z55" i="83" s="1"/>
  <c r="U55" i="83"/>
  <c r="P55" i="83"/>
  <c r="AA55" i="83"/>
  <c r="AB55" i="83" s="1"/>
  <c r="AO54" i="83"/>
  <c r="AN54" i="83"/>
  <c r="AL54" i="83"/>
  <c r="AJ54" i="83"/>
  <c r="AH54" i="83"/>
  <c r="AG54" i="83"/>
  <c r="AE54" i="83"/>
  <c r="Y54" i="83"/>
  <c r="Z54" i="83" s="1"/>
  <c r="U54" i="83"/>
  <c r="P54" i="83"/>
  <c r="AA54" i="83"/>
  <c r="AB54" i="83" s="1"/>
  <c r="AO53" i="83"/>
  <c r="AN53" i="83"/>
  <c r="AL53" i="83"/>
  <c r="AJ53" i="83"/>
  <c r="AH53" i="83"/>
  <c r="AG53" i="83"/>
  <c r="AE53" i="83"/>
  <c r="Y53" i="83"/>
  <c r="Z53" i="83" s="1"/>
  <c r="U53" i="83"/>
  <c r="P53" i="83"/>
  <c r="AA53" i="83"/>
  <c r="AB53" i="83" s="1"/>
  <c r="AO52" i="83"/>
  <c r="AN52" i="83"/>
  <c r="AL52" i="83"/>
  <c r="AJ52" i="83"/>
  <c r="AH52" i="83"/>
  <c r="AG52" i="83"/>
  <c r="AE52" i="83"/>
  <c r="Y52" i="83"/>
  <c r="Z52" i="83" s="1"/>
  <c r="U52" i="83"/>
  <c r="P52" i="83"/>
  <c r="AA52" i="83"/>
  <c r="AB52" i="83" s="1"/>
  <c r="AO51" i="83"/>
  <c r="AN51" i="83"/>
  <c r="AL51" i="83"/>
  <c r="AJ51" i="83"/>
  <c r="AH51" i="83"/>
  <c r="AG51" i="83"/>
  <c r="AE51" i="83"/>
  <c r="Y51" i="83"/>
  <c r="Z51" i="83" s="1"/>
  <c r="U51" i="83"/>
  <c r="P51" i="83"/>
  <c r="AA51" i="83"/>
  <c r="AB51" i="83" s="1"/>
  <c r="AO50" i="83"/>
  <c r="AN50" i="83"/>
  <c r="AL50" i="83"/>
  <c r="AJ50" i="83"/>
  <c r="AH50" i="83"/>
  <c r="AG50" i="83"/>
  <c r="AE50" i="83"/>
  <c r="Y50" i="83"/>
  <c r="Z50" i="83" s="1"/>
  <c r="U50" i="83"/>
  <c r="P50" i="83"/>
  <c r="AA50" i="83"/>
  <c r="AB50" i="83" s="1"/>
  <c r="AO49" i="83"/>
  <c r="AN49" i="83"/>
  <c r="AL49" i="83"/>
  <c r="AJ49" i="83"/>
  <c r="AH49" i="83"/>
  <c r="AG49" i="83"/>
  <c r="AE49" i="83"/>
  <c r="Y49" i="83"/>
  <c r="Z49" i="83" s="1"/>
  <c r="U49" i="83"/>
  <c r="P49" i="83"/>
  <c r="AA49" i="83"/>
  <c r="AB49" i="83" s="1"/>
  <c r="AO48" i="83"/>
  <c r="AN48" i="83"/>
  <c r="AL48" i="83"/>
  <c r="AJ48" i="83"/>
  <c r="AH48" i="83"/>
  <c r="AG48" i="83"/>
  <c r="AE48" i="83"/>
  <c r="AA48" i="83"/>
  <c r="AB48" i="83" s="1"/>
  <c r="Y48" i="83"/>
  <c r="Z48" i="83" s="1"/>
  <c r="U48" i="83"/>
  <c r="P48" i="83"/>
  <c r="AO47" i="83"/>
  <c r="AN47" i="83"/>
  <c r="AL47" i="83"/>
  <c r="AJ47" i="83"/>
  <c r="AH47" i="83"/>
  <c r="AG47" i="83"/>
  <c r="AE47" i="83"/>
  <c r="Y47" i="83"/>
  <c r="Z47" i="83" s="1"/>
  <c r="U47" i="83"/>
  <c r="P47" i="83"/>
  <c r="AA47" i="83"/>
  <c r="AB47" i="83" s="1"/>
  <c r="AO46" i="83"/>
  <c r="AN46" i="83"/>
  <c r="AL46" i="83"/>
  <c r="AJ46" i="83"/>
  <c r="AH46" i="83"/>
  <c r="AG46" i="83"/>
  <c r="AE46" i="83"/>
  <c r="Y46" i="83"/>
  <c r="Z46" i="83" s="1"/>
  <c r="U46" i="83"/>
  <c r="P46" i="83"/>
  <c r="AA46" i="83"/>
  <c r="AB46" i="83" s="1"/>
  <c r="AO45" i="83"/>
  <c r="AN45" i="83"/>
  <c r="AL45" i="83"/>
  <c r="AJ45" i="83"/>
  <c r="AH45" i="83"/>
  <c r="AG45" i="83"/>
  <c r="AE45" i="83"/>
  <c r="Y45" i="83"/>
  <c r="Z45" i="83" s="1"/>
  <c r="U45" i="83"/>
  <c r="P45" i="83"/>
  <c r="AA45" i="83"/>
  <c r="AB45" i="83" s="1"/>
  <c r="AO44" i="83"/>
  <c r="AN44" i="83"/>
  <c r="AL44" i="83"/>
  <c r="AJ44" i="83"/>
  <c r="AH44" i="83"/>
  <c r="AG44" i="83"/>
  <c r="AE44" i="83"/>
  <c r="Y44" i="83"/>
  <c r="Z44" i="83" s="1"/>
  <c r="U44" i="83"/>
  <c r="P44" i="83"/>
  <c r="AA44" i="83"/>
  <c r="AB44" i="83" s="1"/>
  <c r="AO43" i="83"/>
  <c r="AN43" i="83"/>
  <c r="AL43" i="83"/>
  <c r="AJ43" i="83"/>
  <c r="AH43" i="83"/>
  <c r="AG43" i="83"/>
  <c r="AE43" i="83"/>
  <c r="Y43" i="83"/>
  <c r="Z43" i="83" s="1"/>
  <c r="U43" i="83"/>
  <c r="P43" i="83"/>
  <c r="AA43" i="83"/>
  <c r="AB43" i="83" s="1"/>
  <c r="AO42" i="83"/>
  <c r="AN42" i="83"/>
  <c r="AL42" i="83"/>
  <c r="AJ42" i="83"/>
  <c r="AH42" i="83"/>
  <c r="AG42" i="83"/>
  <c r="AE42" i="83"/>
  <c r="Y42" i="83"/>
  <c r="Z42" i="83" s="1"/>
  <c r="U42" i="83"/>
  <c r="P42" i="83"/>
  <c r="AA42" i="83"/>
  <c r="AB42" i="83" s="1"/>
  <c r="AO41" i="83"/>
  <c r="AN41" i="83"/>
  <c r="AL41" i="83"/>
  <c r="AJ41" i="83"/>
  <c r="AH41" i="83"/>
  <c r="AG41" i="83"/>
  <c r="AE41" i="83"/>
  <c r="Y41" i="83"/>
  <c r="Z41" i="83" s="1"/>
  <c r="U41" i="83"/>
  <c r="P41" i="83"/>
  <c r="AA41" i="83"/>
  <c r="AB41" i="83" s="1"/>
  <c r="AO40" i="83"/>
  <c r="AN40" i="83"/>
  <c r="AL40" i="83"/>
  <c r="AJ40" i="83"/>
  <c r="AH40" i="83"/>
  <c r="AG40" i="83"/>
  <c r="AE40" i="83"/>
  <c r="AA40" i="83"/>
  <c r="AB40" i="83" s="1"/>
  <c r="Y40" i="83"/>
  <c r="Z40" i="83" s="1"/>
  <c r="U40" i="83"/>
  <c r="P40" i="83"/>
  <c r="AO39" i="83"/>
  <c r="AN39" i="83"/>
  <c r="AL39" i="83"/>
  <c r="AJ39" i="83"/>
  <c r="AH39" i="83"/>
  <c r="AG39" i="83"/>
  <c r="AE39" i="83"/>
  <c r="Y39" i="83"/>
  <c r="Z39" i="83" s="1"/>
  <c r="U39" i="83"/>
  <c r="P39" i="83"/>
  <c r="AA39" i="83"/>
  <c r="AB39" i="83" s="1"/>
  <c r="AO38" i="83"/>
  <c r="AN38" i="83"/>
  <c r="AL38" i="83"/>
  <c r="AJ38" i="83"/>
  <c r="AH38" i="83"/>
  <c r="AG38" i="83"/>
  <c r="AE38" i="83"/>
  <c r="Y38" i="83"/>
  <c r="Z38" i="83" s="1"/>
  <c r="U38" i="83"/>
  <c r="P38" i="83"/>
  <c r="AA38" i="83"/>
  <c r="AB38" i="83" s="1"/>
  <c r="AO37" i="83"/>
  <c r="AN37" i="83"/>
  <c r="AL37" i="83"/>
  <c r="AJ37" i="83"/>
  <c r="AH37" i="83"/>
  <c r="AG37" i="83"/>
  <c r="AE37" i="83"/>
  <c r="Y37" i="83"/>
  <c r="Z37" i="83" s="1"/>
  <c r="U37" i="83"/>
  <c r="P37" i="83"/>
  <c r="AA37" i="83"/>
  <c r="AB37" i="83" s="1"/>
  <c r="AO36" i="83"/>
  <c r="AN36" i="83"/>
  <c r="AL36" i="83"/>
  <c r="AJ36" i="83"/>
  <c r="AH36" i="83"/>
  <c r="AG36" i="83"/>
  <c r="AE36" i="83"/>
  <c r="Y36" i="83"/>
  <c r="Z36" i="83" s="1"/>
  <c r="U36" i="83"/>
  <c r="P36" i="83"/>
  <c r="AA36" i="83"/>
  <c r="AB36" i="83" s="1"/>
  <c r="AO35" i="83"/>
  <c r="AN35" i="83"/>
  <c r="AL35" i="83"/>
  <c r="AJ35" i="83"/>
  <c r="AH35" i="83"/>
  <c r="AG35" i="83"/>
  <c r="AE35" i="83"/>
  <c r="Y35" i="83"/>
  <c r="Z35" i="83" s="1"/>
  <c r="U35" i="83"/>
  <c r="P35" i="83"/>
  <c r="AA35" i="83"/>
  <c r="AB35" i="83" s="1"/>
  <c r="AO34" i="83"/>
  <c r="AN34" i="83"/>
  <c r="AL34" i="83"/>
  <c r="AJ34" i="83"/>
  <c r="AH34" i="83"/>
  <c r="AG34" i="83"/>
  <c r="AE34" i="83"/>
  <c r="Y34" i="83"/>
  <c r="Z34" i="83" s="1"/>
  <c r="U34" i="83"/>
  <c r="P34" i="83"/>
  <c r="AA34" i="83"/>
  <c r="AB34" i="83" s="1"/>
  <c r="AO33" i="83"/>
  <c r="AN33" i="83"/>
  <c r="AL33" i="83"/>
  <c r="AJ33" i="83"/>
  <c r="AH33" i="83"/>
  <c r="AG33" i="83"/>
  <c r="AE33" i="83"/>
  <c r="Y33" i="83"/>
  <c r="Z33" i="83" s="1"/>
  <c r="U33" i="83"/>
  <c r="P33" i="83"/>
  <c r="AA33" i="83"/>
  <c r="AB33" i="83" s="1"/>
  <c r="AO32" i="83"/>
  <c r="AN32" i="83"/>
  <c r="AL32" i="83"/>
  <c r="AJ32" i="83"/>
  <c r="AH32" i="83"/>
  <c r="AG32" i="83"/>
  <c r="AE32" i="83"/>
  <c r="AA32" i="83"/>
  <c r="AB32" i="83" s="1"/>
  <c r="Y32" i="83"/>
  <c r="Z32" i="83" s="1"/>
  <c r="U32" i="83"/>
  <c r="P32" i="83"/>
  <c r="AO31" i="83"/>
  <c r="AN31" i="83"/>
  <c r="AL31" i="83"/>
  <c r="AJ31" i="83"/>
  <c r="AH31" i="83"/>
  <c r="AG31" i="83"/>
  <c r="AE31" i="83"/>
  <c r="Y31" i="83"/>
  <c r="Z31" i="83" s="1"/>
  <c r="U31" i="83"/>
  <c r="P31" i="83"/>
  <c r="AA31" i="83"/>
  <c r="AB31" i="83" s="1"/>
  <c r="AO30" i="83"/>
  <c r="AN30" i="83"/>
  <c r="AL30" i="83"/>
  <c r="AJ30" i="83"/>
  <c r="AH30" i="83"/>
  <c r="AG30" i="83"/>
  <c r="AE30" i="83"/>
  <c r="Y30" i="83"/>
  <c r="Z30" i="83" s="1"/>
  <c r="U30" i="83"/>
  <c r="P30" i="83"/>
  <c r="AA30" i="83"/>
  <c r="AB30" i="83" s="1"/>
  <c r="AO29" i="83"/>
  <c r="AN29" i="83"/>
  <c r="AL29" i="83"/>
  <c r="AJ29" i="83"/>
  <c r="AH29" i="83"/>
  <c r="AG29" i="83"/>
  <c r="AE29" i="83"/>
  <c r="Y29" i="83"/>
  <c r="Z29" i="83" s="1"/>
  <c r="U29" i="83"/>
  <c r="P29" i="83"/>
  <c r="AA29" i="83"/>
  <c r="AB29" i="83" s="1"/>
  <c r="AO28" i="83"/>
  <c r="AN28" i="83"/>
  <c r="AL28" i="83"/>
  <c r="AJ28" i="83"/>
  <c r="AH28" i="83"/>
  <c r="AG28" i="83"/>
  <c r="AE28" i="83"/>
  <c r="AA28" i="83"/>
  <c r="AB28" i="83" s="1"/>
  <c r="Y28" i="83"/>
  <c r="Z28" i="83" s="1"/>
  <c r="U28" i="83"/>
  <c r="P28" i="83"/>
  <c r="AO27" i="83"/>
  <c r="AN27" i="83"/>
  <c r="AL27" i="83"/>
  <c r="AJ27" i="83"/>
  <c r="AH27" i="83"/>
  <c r="AG27" i="83"/>
  <c r="AE27" i="83"/>
  <c r="Y27" i="83"/>
  <c r="Z27" i="83" s="1"/>
  <c r="U27" i="83"/>
  <c r="P27" i="83"/>
  <c r="AA27" i="83"/>
  <c r="AB27" i="83" s="1"/>
  <c r="AO26" i="83"/>
  <c r="AN26" i="83"/>
  <c r="AL26" i="83"/>
  <c r="AJ26" i="83"/>
  <c r="AH26" i="83"/>
  <c r="AG26" i="83"/>
  <c r="AE26" i="83"/>
  <c r="Y26" i="83"/>
  <c r="Z26" i="83" s="1"/>
  <c r="U26" i="83"/>
  <c r="P26" i="83"/>
  <c r="AA26" i="83"/>
  <c r="AB26" i="83" s="1"/>
  <c r="AO25" i="83"/>
  <c r="AN25" i="83"/>
  <c r="AL25" i="83"/>
  <c r="AJ25" i="83"/>
  <c r="AH25" i="83"/>
  <c r="AG25" i="83"/>
  <c r="AE25" i="83"/>
  <c r="Y25" i="83"/>
  <c r="Z25" i="83" s="1"/>
  <c r="U25" i="83"/>
  <c r="P25" i="83"/>
  <c r="AA25" i="83"/>
  <c r="AB25" i="83" s="1"/>
  <c r="AO24" i="83"/>
  <c r="AN24" i="83"/>
  <c r="AL24" i="83"/>
  <c r="AJ24" i="83"/>
  <c r="AH24" i="83"/>
  <c r="AG24" i="83"/>
  <c r="AE24" i="83"/>
  <c r="Y24" i="83"/>
  <c r="Z24" i="83" s="1"/>
  <c r="U24" i="83"/>
  <c r="P24" i="83"/>
  <c r="AA24" i="83"/>
  <c r="AB24" i="83" s="1"/>
  <c r="AO23" i="83"/>
  <c r="AN23" i="83"/>
  <c r="AL23" i="83"/>
  <c r="AJ23" i="83"/>
  <c r="AH23" i="83"/>
  <c r="AG23" i="83"/>
  <c r="AE23" i="83"/>
  <c r="Y23" i="83"/>
  <c r="Z23" i="83" s="1"/>
  <c r="U23" i="83"/>
  <c r="P23" i="83"/>
  <c r="AA23" i="83"/>
  <c r="AB23" i="83" s="1"/>
  <c r="AO22" i="83"/>
  <c r="AN22" i="83"/>
  <c r="AL22" i="83"/>
  <c r="AJ22" i="83"/>
  <c r="AH22" i="83"/>
  <c r="AG22" i="83"/>
  <c r="AE22" i="83"/>
  <c r="Y22" i="83"/>
  <c r="Z22" i="83" s="1"/>
  <c r="U22" i="83"/>
  <c r="P22" i="83"/>
  <c r="AA22" i="83"/>
  <c r="AB22" i="83" s="1"/>
  <c r="AO21" i="83"/>
  <c r="AN21" i="83"/>
  <c r="AL21" i="83"/>
  <c r="AJ21" i="83"/>
  <c r="AH21" i="83"/>
  <c r="AG21" i="83"/>
  <c r="AE21" i="83"/>
  <c r="Y21" i="83"/>
  <c r="Z21" i="83" s="1"/>
  <c r="U21" i="83"/>
  <c r="P21" i="83"/>
  <c r="AA21" i="83"/>
  <c r="AB21" i="83" s="1"/>
  <c r="AO20" i="83"/>
  <c r="AN20" i="83"/>
  <c r="AL20" i="83"/>
  <c r="AJ20" i="83"/>
  <c r="AH20" i="83"/>
  <c r="AG20" i="83"/>
  <c r="AE20" i="83"/>
  <c r="Y20" i="83"/>
  <c r="Z20" i="83" s="1"/>
  <c r="U20" i="83"/>
  <c r="P20" i="83"/>
  <c r="AA20" i="83"/>
  <c r="AB20" i="83" s="1"/>
  <c r="AO19" i="83"/>
  <c r="AN19" i="83"/>
  <c r="AL19" i="83"/>
  <c r="AJ19" i="83"/>
  <c r="AH19" i="83"/>
  <c r="AG19" i="83"/>
  <c r="AE19" i="83"/>
  <c r="Y19" i="83"/>
  <c r="Z19" i="83" s="1"/>
  <c r="U19" i="83"/>
  <c r="P19" i="83"/>
  <c r="AA19" i="83"/>
  <c r="AB19" i="83" s="1"/>
  <c r="AO18" i="83"/>
  <c r="AN18" i="83"/>
  <c r="AL18" i="83"/>
  <c r="AJ18" i="83"/>
  <c r="AH18" i="83"/>
  <c r="AG18" i="83"/>
  <c r="AE18" i="83"/>
  <c r="Y18" i="83"/>
  <c r="Z18" i="83" s="1"/>
  <c r="U18" i="83"/>
  <c r="P18" i="83"/>
  <c r="AA18" i="83"/>
  <c r="AB18" i="83" s="1"/>
  <c r="AO17" i="83"/>
  <c r="AN17" i="83"/>
  <c r="AL17" i="83"/>
  <c r="AJ17" i="83"/>
  <c r="AH17" i="83"/>
  <c r="AG17" i="83"/>
  <c r="AE17" i="83"/>
  <c r="Y17" i="83"/>
  <c r="Z17" i="83" s="1"/>
  <c r="U17" i="83"/>
  <c r="P17" i="83"/>
  <c r="AA17" i="83"/>
  <c r="AB17" i="83" s="1"/>
  <c r="AO16" i="83"/>
  <c r="AN16" i="83"/>
  <c r="AL16" i="83"/>
  <c r="AJ16" i="83"/>
  <c r="AH16" i="83"/>
  <c r="AG16" i="83"/>
  <c r="AE16" i="83"/>
  <c r="AA16" i="83"/>
  <c r="AB16" i="83" s="1"/>
  <c r="Y16" i="83"/>
  <c r="Z16" i="83" s="1"/>
  <c r="U16" i="83"/>
  <c r="P16" i="83"/>
  <c r="AO15" i="83"/>
  <c r="AN15" i="83"/>
  <c r="AL15" i="83"/>
  <c r="AJ15" i="83"/>
  <c r="AH15" i="83"/>
  <c r="AG15" i="83"/>
  <c r="AE15" i="83"/>
  <c r="Y15" i="83"/>
  <c r="Z15" i="83" s="1"/>
  <c r="U15" i="83"/>
  <c r="P15" i="83"/>
  <c r="AA15" i="83"/>
  <c r="AB15" i="83" s="1"/>
  <c r="AO14" i="83"/>
  <c r="AN14" i="83"/>
  <c r="AL14" i="83"/>
  <c r="AJ14" i="83"/>
  <c r="AH14" i="83"/>
  <c r="AG14" i="83"/>
  <c r="AE14" i="83"/>
  <c r="Y14" i="83"/>
  <c r="Z14" i="83" s="1"/>
  <c r="U14" i="83"/>
  <c r="P14" i="83"/>
  <c r="AA14" i="83"/>
  <c r="AB14" i="83" s="1"/>
  <c r="AO13" i="83"/>
  <c r="AN13" i="83"/>
  <c r="AL13" i="83"/>
  <c r="AJ13" i="83"/>
  <c r="AH13" i="83"/>
  <c r="AG13" i="83"/>
  <c r="AE13" i="83"/>
  <c r="AA13" i="83"/>
  <c r="AB13" i="83" s="1"/>
  <c r="Y13" i="83"/>
  <c r="Z13" i="83" s="1"/>
  <c r="U13" i="83"/>
  <c r="P13" i="83"/>
  <c r="AO12" i="83"/>
  <c r="AN12" i="83"/>
  <c r="AL12" i="83"/>
  <c r="AJ12" i="83"/>
  <c r="AH12" i="83"/>
  <c r="AG12" i="83"/>
  <c r="AE12" i="83"/>
  <c r="Y12" i="83"/>
  <c r="Z12" i="83" s="1"/>
  <c r="U12" i="83"/>
  <c r="P12" i="83"/>
  <c r="AA12" i="83"/>
  <c r="AB12" i="83" s="1"/>
  <c r="AO11" i="83"/>
  <c r="AN11" i="83"/>
  <c r="AL11" i="83"/>
  <c r="AJ11" i="83"/>
  <c r="AH11" i="83"/>
  <c r="AG11" i="83"/>
  <c r="AE11" i="83"/>
  <c r="Y11" i="83"/>
  <c r="Z11" i="83" s="1"/>
  <c r="U11" i="83"/>
  <c r="P11" i="83"/>
  <c r="AA11" i="83"/>
  <c r="AB11" i="83" s="1"/>
  <c r="AO10" i="83"/>
  <c r="AN10" i="83"/>
  <c r="AL10" i="83"/>
  <c r="AJ10" i="83"/>
  <c r="AH10" i="83"/>
  <c r="AG10" i="83"/>
  <c r="AE10" i="83"/>
  <c r="Y10" i="83"/>
  <c r="Z10" i="83" s="1"/>
  <c r="U10" i="83"/>
  <c r="P10" i="83"/>
  <c r="AA10" i="83"/>
  <c r="AB10" i="83" s="1"/>
  <c r="AO9" i="83"/>
  <c r="AN9" i="83"/>
  <c r="AL9" i="83"/>
  <c r="AJ9" i="83"/>
  <c r="AH9" i="83"/>
  <c r="AG9" i="83"/>
  <c r="AE9" i="83"/>
  <c r="Y9" i="83"/>
  <c r="Z9" i="83" s="1"/>
  <c r="U9" i="83"/>
  <c r="P9" i="83"/>
  <c r="H9" i="83"/>
  <c r="AA9" i="83" s="1"/>
  <c r="AB9" i="83" s="1"/>
  <c r="AO8" i="83"/>
  <c r="AN8" i="83"/>
  <c r="AL8" i="83"/>
  <c r="AJ8" i="83"/>
  <c r="AH8" i="83"/>
  <c r="AG8" i="83"/>
  <c r="AE8" i="83"/>
  <c r="Y8" i="83"/>
  <c r="Z8" i="83" s="1"/>
  <c r="P8" i="83"/>
  <c r="H8" i="83"/>
  <c r="AA8" i="83" s="1"/>
  <c r="AB8" i="83" s="1"/>
  <c r="AO7" i="83"/>
  <c r="AN7" i="83"/>
  <c r="AL7" i="83"/>
  <c r="AJ7" i="83"/>
  <c r="AH7" i="83"/>
  <c r="AG7" i="83"/>
  <c r="AE7" i="83"/>
  <c r="Y7" i="83"/>
  <c r="Z7" i="83" s="1"/>
  <c r="U7" i="83"/>
  <c r="P7" i="83"/>
  <c r="H7" i="83"/>
  <c r="AA7" i="83" s="1"/>
  <c r="AB7" i="83" s="1"/>
  <c r="AO6" i="83"/>
  <c r="AN6" i="83"/>
  <c r="AL6" i="83"/>
  <c r="AJ6" i="83"/>
  <c r="AH6" i="83"/>
  <c r="AG6" i="83"/>
  <c r="AE6" i="83"/>
  <c r="Y6" i="83"/>
  <c r="Z6" i="83" s="1"/>
  <c r="U6" i="83"/>
  <c r="P6" i="83"/>
  <c r="H6" i="83"/>
  <c r="AA6" i="83" s="1"/>
  <c r="AB6" i="83" s="1"/>
  <c r="AO5" i="83"/>
  <c r="AN5" i="83"/>
  <c r="AL5" i="83"/>
  <c r="AJ5" i="83"/>
  <c r="AH5" i="83"/>
  <c r="AG5" i="83"/>
  <c r="AE5" i="83"/>
  <c r="Y5" i="83"/>
  <c r="Z5" i="83" s="1"/>
  <c r="U5" i="83"/>
  <c r="P5" i="83"/>
  <c r="H5" i="83"/>
  <c r="AA5" i="83" s="1"/>
  <c r="AB5" i="83" s="1"/>
  <c r="W4" i="83"/>
  <c r="F4" i="83" s="1"/>
  <c r="D1" i="83" l="1"/>
  <c r="AD292" i="83"/>
  <c r="L292" i="83" s="1"/>
  <c r="O292" i="83" s="1"/>
  <c r="AD369" i="83"/>
  <c r="L369" i="83" s="1"/>
  <c r="O369" i="83" s="1"/>
  <c r="AD272" i="83"/>
  <c r="L272" i="83" s="1"/>
  <c r="O272" i="83" s="1"/>
  <c r="AD334" i="83"/>
  <c r="L334" i="83" s="1"/>
  <c r="O334" i="83" s="1"/>
  <c r="AD332" i="83"/>
  <c r="L332" i="83" s="1"/>
  <c r="O332" i="83" s="1"/>
  <c r="AM466" i="83"/>
  <c r="AD12" i="83"/>
  <c r="L12" i="83" s="1"/>
  <c r="O12" i="83" s="1"/>
  <c r="AD313" i="83"/>
  <c r="L313" i="83" s="1"/>
  <c r="O313" i="83" s="1"/>
  <c r="AD125" i="83"/>
  <c r="L125" i="83" s="1"/>
  <c r="O125" i="83" s="1"/>
  <c r="AD28" i="83"/>
  <c r="L28" i="83" s="1"/>
  <c r="O28" i="83" s="1"/>
  <c r="AD294" i="83"/>
  <c r="L294" i="83" s="1"/>
  <c r="O294" i="83" s="1"/>
  <c r="AD375" i="83"/>
  <c r="L375" i="83" s="1"/>
  <c r="O375" i="83" s="1"/>
  <c r="AD393" i="83"/>
  <c r="L393" i="83" s="1"/>
  <c r="O393" i="83" s="1"/>
  <c r="AD401" i="83"/>
  <c r="L401" i="83" s="1"/>
  <c r="O401" i="83" s="1"/>
  <c r="AD93" i="83"/>
  <c r="L93" i="83" s="1"/>
  <c r="O93" i="83" s="1"/>
  <c r="AD56" i="83"/>
  <c r="L56" i="83" s="1"/>
  <c r="O56" i="83" s="1"/>
  <c r="AD157" i="83"/>
  <c r="L157" i="83" s="1"/>
  <c r="O157" i="83" s="1"/>
  <c r="AD165" i="83"/>
  <c r="L165" i="83" s="1"/>
  <c r="O165" i="83" s="1"/>
  <c r="AD146" i="83"/>
  <c r="L146" i="83" s="1"/>
  <c r="O146" i="83" s="1"/>
  <c r="AK532" i="83"/>
  <c r="AD351" i="83"/>
  <c r="L351" i="83" s="1"/>
  <c r="O351" i="83" s="1"/>
  <c r="AD60" i="83"/>
  <c r="L60" i="83" s="1"/>
  <c r="O60" i="83" s="1"/>
  <c r="AD394" i="83"/>
  <c r="L394" i="83" s="1"/>
  <c r="O394" i="83" s="1"/>
  <c r="AD398" i="83"/>
  <c r="L398" i="83" s="1"/>
  <c r="O398" i="83" s="1"/>
  <c r="AD400" i="83"/>
  <c r="L400" i="83" s="1"/>
  <c r="O400" i="83" s="1"/>
  <c r="AD456" i="83"/>
  <c r="L456" i="83" s="1"/>
  <c r="O456" i="83" s="1"/>
  <c r="AD254" i="83"/>
  <c r="L254" i="83" s="1"/>
  <c r="O254" i="83" s="1"/>
  <c r="AD363" i="83"/>
  <c r="L363" i="83" s="1"/>
  <c r="O363" i="83" s="1"/>
  <c r="AD418" i="83"/>
  <c r="L418" i="83" s="1"/>
  <c r="O418" i="83" s="1"/>
  <c r="AD49" i="83"/>
  <c r="L49" i="83" s="1"/>
  <c r="O49" i="83" s="1"/>
  <c r="AD85" i="83"/>
  <c r="L85" i="83" s="1"/>
  <c r="O85" i="83" s="1"/>
  <c r="AD67" i="83"/>
  <c r="L67" i="83" s="1"/>
  <c r="O67" i="83" s="1"/>
  <c r="AD75" i="83"/>
  <c r="L75" i="83" s="1"/>
  <c r="O75" i="83" s="1"/>
  <c r="AD205" i="83"/>
  <c r="L205" i="83" s="1"/>
  <c r="O205" i="83" s="1"/>
  <c r="AD435" i="83"/>
  <c r="L435" i="83" s="1"/>
  <c r="O435" i="83" s="1"/>
  <c r="AK4" i="83"/>
  <c r="AK471" i="83"/>
  <c r="AD167" i="83"/>
  <c r="L167" i="83" s="1"/>
  <c r="O167" i="83" s="1"/>
  <c r="AD222" i="83"/>
  <c r="L222" i="83" s="1"/>
  <c r="O222" i="83" s="1"/>
  <c r="AI532" i="83"/>
  <c r="AD21" i="83"/>
  <c r="L21" i="83" s="1"/>
  <c r="O21" i="83" s="1"/>
  <c r="AD425" i="83"/>
  <c r="L425" i="83" s="1"/>
  <c r="O425" i="83" s="1"/>
  <c r="AD144" i="83"/>
  <c r="L144" i="83" s="1"/>
  <c r="O144" i="83" s="1"/>
  <c r="AK466" i="83"/>
  <c r="AM532" i="83"/>
  <c r="AD53" i="83"/>
  <c r="L53" i="83" s="1"/>
  <c r="O53" i="83" s="1"/>
  <c r="AD219" i="83"/>
  <c r="L219" i="83" s="1"/>
  <c r="O219" i="83" s="1"/>
  <c r="AD283" i="83"/>
  <c r="L283" i="83" s="1"/>
  <c r="O283" i="83" s="1"/>
  <c r="AD407" i="83"/>
  <c r="L407" i="83" s="1"/>
  <c r="O407" i="83" s="1"/>
  <c r="AD17" i="83"/>
  <c r="L17" i="83" s="1"/>
  <c r="O17" i="83" s="1"/>
  <c r="AD114" i="83"/>
  <c r="L114" i="83" s="1"/>
  <c r="O114" i="83" s="1"/>
  <c r="AD198" i="83"/>
  <c r="L198" i="83" s="1"/>
  <c r="O198" i="83" s="1"/>
  <c r="AD316" i="83"/>
  <c r="L316" i="83" s="1"/>
  <c r="O316" i="83" s="1"/>
  <c r="AD330" i="83"/>
  <c r="L330" i="83" s="1"/>
  <c r="O330" i="83" s="1"/>
  <c r="AD384" i="83"/>
  <c r="L384" i="83" s="1"/>
  <c r="O384" i="83" s="1"/>
  <c r="AD437" i="83"/>
  <c r="L437" i="83" s="1"/>
  <c r="O437" i="83" s="1"/>
  <c r="AD439" i="83"/>
  <c r="L439" i="83" s="1"/>
  <c r="O439" i="83" s="1"/>
  <c r="AK536" i="83"/>
  <c r="AD192" i="83"/>
  <c r="L192" i="83" s="1"/>
  <c r="O192" i="83" s="1"/>
  <c r="AD238" i="83"/>
  <c r="L238" i="83" s="1"/>
  <c r="O238" i="83" s="1"/>
  <c r="AD421" i="83"/>
  <c r="L421" i="83" s="1"/>
  <c r="O421" i="83" s="1"/>
  <c r="AD429" i="83"/>
  <c r="L429" i="83" s="1"/>
  <c r="O429" i="83" s="1"/>
  <c r="AI536" i="83"/>
  <c r="AD117" i="83"/>
  <c r="L117" i="83" s="1"/>
  <c r="O117" i="83" s="1"/>
  <c r="AD214" i="83"/>
  <c r="L214" i="83" s="1"/>
  <c r="O214" i="83" s="1"/>
  <c r="AI216" i="83"/>
  <c r="AD226" i="83"/>
  <c r="L226" i="83" s="1"/>
  <c r="O226" i="83" s="1"/>
  <c r="AD250" i="83"/>
  <c r="L250" i="83" s="1"/>
  <c r="O250" i="83" s="1"/>
  <c r="AI475" i="83"/>
  <c r="AI4" i="83"/>
  <c r="AD170" i="83"/>
  <c r="L170" i="83" s="1"/>
  <c r="O170" i="83" s="1"/>
  <c r="AD259" i="83"/>
  <c r="L259" i="83" s="1"/>
  <c r="O259" i="83" s="1"/>
  <c r="AD262" i="83"/>
  <c r="L262" i="83" s="1"/>
  <c r="O262" i="83" s="1"/>
  <c r="AD376" i="83"/>
  <c r="L376" i="83" s="1"/>
  <c r="O376" i="83" s="1"/>
  <c r="AD33" i="83"/>
  <c r="L33" i="83" s="1"/>
  <c r="O33" i="83" s="1"/>
  <c r="AD44" i="83"/>
  <c r="L44" i="83" s="1"/>
  <c r="O44" i="83" s="1"/>
  <c r="AD149" i="83"/>
  <c r="L149" i="83" s="1"/>
  <c r="O149" i="83" s="1"/>
  <c r="AD189" i="83"/>
  <c r="L189" i="83" s="1"/>
  <c r="O189" i="83" s="1"/>
  <c r="AM216" i="83"/>
  <c r="AD371" i="83"/>
  <c r="L371" i="83" s="1"/>
  <c r="O371" i="83" s="1"/>
  <c r="AD422" i="83"/>
  <c r="L422" i="83" s="1"/>
  <c r="O422" i="83" s="1"/>
  <c r="AK475" i="83"/>
  <c r="AD6" i="83"/>
  <c r="L6" i="83" s="1"/>
  <c r="O6" i="83" s="1"/>
  <c r="AD8" i="83"/>
  <c r="L8" i="83" s="1"/>
  <c r="O8" i="83" s="1"/>
  <c r="AD37" i="83"/>
  <c r="L37" i="83" s="1"/>
  <c r="O37" i="83" s="1"/>
  <c r="AD230" i="83"/>
  <c r="L230" i="83" s="1"/>
  <c r="O230" i="83" s="1"/>
  <c r="AD246" i="83"/>
  <c r="L246" i="83" s="1"/>
  <c r="O246" i="83" s="1"/>
  <c r="AD293" i="83"/>
  <c r="L293" i="83" s="1"/>
  <c r="O293" i="83" s="1"/>
  <c r="AD333" i="83"/>
  <c r="L333" i="83" s="1"/>
  <c r="O333" i="83" s="1"/>
  <c r="AD335" i="83"/>
  <c r="L335" i="83" s="1"/>
  <c r="O335" i="83" s="1"/>
  <c r="AD395" i="83"/>
  <c r="L395" i="83" s="1"/>
  <c r="O395" i="83" s="1"/>
  <c r="AD397" i="83"/>
  <c r="L397" i="83" s="1"/>
  <c r="O397" i="83" s="1"/>
  <c r="AD413" i="83"/>
  <c r="L413" i="83" s="1"/>
  <c r="O413" i="83" s="1"/>
  <c r="AD426" i="83"/>
  <c r="L426" i="83" s="1"/>
  <c r="O426" i="83" s="1"/>
  <c r="AD428" i="83"/>
  <c r="L428" i="83" s="1"/>
  <c r="O428" i="83" s="1"/>
  <c r="AD24" i="83"/>
  <c r="L24" i="83" s="1"/>
  <c r="O24" i="83" s="1"/>
  <c r="AD98" i="83"/>
  <c r="L98" i="83" s="1"/>
  <c r="O98" i="83" s="1"/>
  <c r="AD104" i="83"/>
  <c r="L104" i="83" s="1"/>
  <c r="O104" i="83" s="1"/>
  <c r="AD106" i="83"/>
  <c r="L106" i="83" s="1"/>
  <c r="O106" i="83" s="1"/>
  <c r="AD107" i="83"/>
  <c r="L107" i="83" s="1"/>
  <c r="O107" i="83" s="1"/>
  <c r="AD136" i="83"/>
  <c r="L136" i="83" s="1"/>
  <c r="O136" i="83" s="1"/>
  <c r="AD138" i="83"/>
  <c r="L138" i="83" s="1"/>
  <c r="O138" i="83" s="1"/>
  <c r="AD307" i="83"/>
  <c r="L307" i="83" s="1"/>
  <c r="O307" i="83" s="1"/>
  <c r="AD308" i="83"/>
  <c r="L308" i="83" s="1"/>
  <c r="O308" i="83" s="1"/>
  <c r="AD337" i="83"/>
  <c r="L337" i="83" s="1"/>
  <c r="O337" i="83" s="1"/>
  <c r="AD346" i="83"/>
  <c r="L346" i="83" s="1"/>
  <c r="O346" i="83" s="1"/>
  <c r="AD359" i="83"/>
  <c r="L359" i="83" s="1"/>
  <c r="O359" i="83" s="1"/>
  <c r="AD361" i="83"/>
  <c r="L361" i="83" s="1"/>
  <c r="O361" i="83" s="1"/>
  <c r="AD362" i="83"/>
  <c r="L362" i="83" s="1"/>
  <c r="O362" i="83" s="1"/>
  <c r="AD364" i="83"/>
  <c r="L364" i="83" s="1"/>
  <c r="O364" i="83" s="1"/>
  <c r="AD386" i="83"/>
  <c r="L386" i="83" s="1"/>
  <c r="O386" i="83" s="1"/>
  <c r="AD387" i="83"/>
  <c r="L387" i="83" s="1"/>
  <c r="O387" i="83" s="1"/>
  <c r="AD390" i="83"/>
  <c r="L390" i="83" s="1"/>
  <c r="O390" i="83" s="1"/>
  <c r="AD391" i="83"/>
  <c r="L391" i="83" s="1"/>
  <c r="O391" i="83" s="1"/>
  <c r="AD392" i="83"/>
  <c r="L392" i="83" s="1"/>
  <c r="O392" i="83" s="1"/>
  <c r="AD419" i="83"/>
  <c r="L419" i="83" s="1"/>
  <c r="O419" i="83" s="1"/>
  <c r="AD445" i="83"/>
  <c r="L445" i="83" s="1"/>
  <c r="O445" i="83" s="1"/>
  <c r="AD457" i="83"/>
  <c r="L457" i="83" s="1"/>
  <c r="O457" i="83" s="1"/>
  <c r="AD458" i="83"/>
  <c r="L458" i="83" s="1"/>
  <c r="O458" i="83" s="1"/>
  <c r="AD463" i="83"/>
  <c r="L463" i="83" s="1"/>
  <c r="O463" i="83" s="1"/>
  <c r="AD477" i="83"/>
  <c r="L477" i="83" s="1"/>
  <c r="O477" i="83" s="1"/>
  <c r="AD72" i="83"/>
  <c r="L72" i="83" s="1"/>
  <c r="O72" i="83" s="1"/>
  <c r="AD74" i="83"/>
  <c r="L74" i="83" s="1"/>
  <c r="O74" i="83" s="1"/>
  <c r="AD112" i="83"/>
  <c r="L112" i="83" s="1"/>
  <c r="O112" i="83" s="1"/>
  <c r="AD130" i="83"/>
  <c r="L130" i="83" s="1"/>
  <c r="O130" i="83" s="1"/>
  <c r="AD248" i="83"/>
  <c r="L248" i="83" s="1"/>
  <c r="O248" i="83" s="1"/>
  <c r="AD273" i="83"/>
  <c r="L273" i="83" s="1"/>
  <c r="O273" i="83" s="1"/>
  <c r="AD454" i="83"/>
  <c r="L454" i="83" s="1"/>
  <c r="O454" i="83" s="1"/>
  <c r="AD455" i="83"/>
  <c r="L455" i="83" s="1"/>
  <c r="O455" i="83" s="1"/>
  <c r="AD66" i="83"/>
  <c r="L66" i="83" s="1"/>
  <c r="O66" i="83" s="1"/>
  <c r="AD99" i="83"/>
  <c r="L99" i="83" s="1"/>
  <c r="O99" i="83" s="1"/>
  <c r="AD131" i="83"/>
  <c r="L131" i="83" s="1"/>
  <c r="O131" i="83" s="1"/>
  <c r="AD177" i="83"/>
  <c r="L177" i="83" s="1"/>
  <c r="O177" i="83" s="1"/>
  <c r="AD190" i="83"/>
  <c r="L190" i="83" s="1"/>
  <c r="O190" i="83" s="1"/>
  <c r="AD235" i="83"/>
  <c r="L235" i="83" s="1"/>
  <c r="O235" i="83" s="1"/>
  <c r="AD261" i="83"/>
  <c r="L261" i="83" s="1"/>
  <c r="O261" i="83" s="1"/>
  <c r="AD284" i="83"/>
  <c r="L284" i="83" s="1"/>
  <c r="O284" i="83" s="1"/>
  <c r="AD296" i="83"/>
  <c r="L296" i="83" s="1"/>
  <c r="O296" i="83" s="1"/>
  <c r="AD305" i="83"/>
  <c r="L305" i="83" s="1"/>
  <c r="O305" i="83" s="1"/>
  <c r="AD310" i="83"/>
  <c r="L310" i="83" s="1"/>
  <c r="O310" i="83" s="1"/>
  <c r="AD321" i="83"/>
  <c r="L321" i="83" s="1"/>
  <c r="O321" i="83" s="1"/>
  <c r="AD322" i="83"/>
  <c r="L322" i="83" s="1"/>
  <c r="O322" i="83" s="1"/>
  <c r="AD348" i="83"/>
  <c r="L348" i="83" s="1"/>
  <c r="O348" i="83" s="1"/>
  <c r="AD349" i="83"/>
  <c r="L349" i="83" s="1"/>
  <c r="O349" i="83" s="1"/>
  <c r="AD353" i="83"/>
  <c r="L353" i="83" s="1"/>
  <c r="O353" i="83" s="1"/>
  <c r="AD368" i="83"/>
  <c r="L368" i="83" s="1"/>
  <c r="O368" i="83" s="1"/>
  <c r="AD372" i="83"/>
  <c r="L372" i="83" s="1"/>
  <c r="O372" i="83" s="1"/>
  <c r="AD378" i="83"/>
  <c r="L378" i="83" s="1"/>
  <c r="O378" i="83" s="1"/>
  <c r="AD379" i="83"/>
  <c r="L379" i="83" s="1"/>
  <c r="O379" i="83" s="1"/>
  <c r="AD385" i="83"/>
  <c r="L385" i="83" s="1"/>
  <c r="O385" i="83" s="1"/>
  <c r="AD416" i="83"/>
  <c r="L416" i="83" s="1"/>
  <c r="O416" i="83" s="1"/>
  <c r="AD440" i="83"/>
  <c r="L440" i="83" s="1"/>
  <c r="O440" i="83" s="1"/>
  <c r="AD450" i="83"/>
  <c r="L450" i="83" s="1"/>
  <c r="O450" i="83" s="1"/>
  <c r="AD474" i="83"/>
  <c r="L474" i="83" s="1"/>
  <c r="O474" i="83" s="1"/>
  <c r="AD16" i="83"/>
  <c r="L16" i="83" s="1"/>
  <c r="O16" i="83" s="1"/>
  <c r="AD40" i="83"/>
  <c r="L40" i="83" s="1"/>
  <c r="O40" i="83" s="1"/>
  <c r="AD82" i="83"/>
  <c r="L82" i="83" s="1"/>
  <c r="O82" i="83" s="1"/>
  <c r="AD160" i="83"/>
  <c r="L160" i="83" s="1"/>
  <c r="O160" i="83" s="1"/>
  <c r="AD179" i="83"/>
  <c r="L179" i="83" s="1"/>
  <c r="O179" i="83" s="1"/>
  <c r="AD181" i="83"/>
  <c r="L181" i="83" s="1"/>
  <c r="O181" i="83" s="1"/>
  <c r="AD202" i="83"/>
  <c r="L202" i="83" s="1"/>
  <c r="O202" i="83" s="1"/>
  <c r="AD229" i="83"/>
  <c r="L229" i="83" s="1"/>
  <c r="O229" i="83" s="1"/>
  <c r="AD243" i="83"/>
  <c r="L243" i="83" s="1"/>
  <c r="O243" i="83" s="1"/>
  <c r="AD277" i="83"/>
  <c r="L277" i="83" s="1"/>
  <c r="O277" i="83" s="1"/>
  <c r="AD279" i="83"/>
  <c r="L279" i="83" s="1"/>
  <c r="O279" i="83" s="1"/>
  <c r="AD373" i="83"/>
  <c r="L373" i="83" s="1"/>
  <c r="O373" i="83" s="1"/>
  <c r="AD374" i="83"/>
  <c r="L374" i="83" s="1"/>
  <c r="O374" i="83" s="1"/>
  <c r="AD404" i="83"/>
  <c r="L404" i="83" s="1"/>
  <c r="O404" i="83" s="1"/>
  <c r="AD410" i="83"/>
  <c r="L410" i="83" s="1"/>
  <c r="O410" i="83" s="1"/>
  <c r="AD411" i="83"/>
  <c r="L411" i="83" s="1"/>
  <c r="O411" i="83" s="1"/>
  <c r="AD424" i="83"/>
  <c r="L424" i="83" s="1"/>
  <c r="O424" i="83" s="1"/>
  <c r="AD436" i="83"/>
  <c r="L436" i="83" s="1"/>
  <c r="O436" i="83" s="1"/>
  <c r="AD232" i="83"/>
  <c r="L232" i="83" s="1"/>
  <c r="O232" i="83" s="1"/>
  <c r="AD264" i="83"/>
  <c r="L264" i="83" s="1"/>
  <c r="O264" i="83" s="1"/>
  <c r="AD269" i="83"/>
  <c r="L269" i="83" s="1"/>
  <c r="O269" i="83" s="1"/>
  <c r="AD237" i="83"/>
  <c r="L237" i="83" s="1"/>
  <c r="O237" i="83" s="1"/>
  <c r="AD240" i="83"/>
  <c r="L240" i="83" s="1"/>
  <c r="O240" i="83" s="1"/>
  <c r="AD245" i="83"/>
  <c r="L245" i="83" s="1"/>
  <c r="O245" i="83" s="1"/>
  <c r="AD256" i="83"/>
  <c r="L256" i="83" s="1"/>
  <c r="O256" i="83" s="1"/>
  <c r="AD267" i="83"/>
  <c r="L267" i="83" s="1"/>
  <c r="O267" i="83" s="1"/>
  <c r="AD280" i="83"/>
  <c r="L280" i="83" s="1"/>
  <c r="O280" i="83" s="1"/>
  <c r="V4" i="83"/>
  <c r="AD20" i="83"/>
  <c r="L20" i="83" s="1"/>
  <c r="O20" i="83" s="1"/>
  <c r="AD29" i="83"/>
  <c r="L29" i="83" s="1"/>
  <c r="O29" i="83" s="1"/>
  <c r="AI63" i="83"/>
  <c r="AD32" i="83"/>
  <c r="L32" i="83" s="1"/>
  <c r="O32" i="83" s="1"/>
  <c r="AD52" i="83"/>
  <c r="L52" i="83" s="1"/>
  <c r="O52" i="83" s="1"/>
  <c r="AD61" i="83"/>
  <c r="L61" i="83" s="1"/>
  <c r="O61" i="83" s="1"/>
  <c r="AD13" i="83"/>
  <c r="L13" i="83" s="1"/>
  <c r="O13" i="83" s="1"/>
  <c r="AD36" i="83"/>
  <c r="L36" i="83" s="1"/>
  <c r="O36" i="83" s="1"/>
  <c r="AD45" i="83"/>
  <c r="L45" i="83" s="1"/>
  <c r="O45" i="83" s="1"/>
  <c r="AD65" i="83"/>
  <c r="L65" i="83" s="1"/>
  <c r="O65" i="83" s="1"/>
  <c r="AD252" i="83"/>
  <c r="L252" i="83" s="1"/>
  <c r="O252" i="83" s="1"/>
  <c r="AD48" i="83"/>
  <c r="L48" i="83" s="1"/>
  <c r="O48" i="83" s="1"/>
  <c r="AD209" i="83"/>
  <c r="L209" i="83" s="1"/>
  <c r="O209" i="83" s="1"/>
  <c r="AD81" i="83"/>
  <c r="L81" i="83" s="1"/>
  <c r="O81" i="83" s="1"/>
  <c r="AD90" i="83"/>
  <c r="L90" i="83" s="1"/>
  <c r="O90" i="83" s="1"/>
  <c r="AD129" i="83"/>
  <c r="L129" i="83" s="1"/>
  <c r="O129" i="83" s="1"/>
  <c r="AD183" i="83"/>
  <c r="L183" i="83" s="1"/>
  <c r="O183" i="83" s="1"/>
  <c r="AD227" i="83"/>
  <c r="L227" i="83" s="1"/>
  <c r="O227" i="83" s="1"/>
  <c r="AD297" i="83"/>
  <c r="L297" i="83" s="1"/>
  <c r="O297" i="83" s="1"/>
  <c r="AD325" i="83"/>
  <c r="L325" i="83" s="1"/>
  <c r="O325" i="83" s="1"/>
  <c r="AD338" i="83"/>
  <c r="L338" i="83" s="1"/>
  <c r="O338" i="83" s="1"/>
  <c r="AD367" i="83"/>
  <c r="L367" i="83" s="1"/>
  <c r="O367" i="83" s="1"/>
  <c r="AD370" i="83"/>
  <c r="L370" i="83" s="1"/>
  <c r="O370" i="83" s="1"/>
  <c r="AD447" i="83"/>
  <c r="L447" i="83" s="1"/>
  <c r="O447" i="83" s="1"/>
  <c r="AD452" i="83"/>
  <c r="L452" i="83" s="1"/>
  <c r="O452" i="83" s="1"/>
  <c r="AD464" i="83"/>
  <c r="L464" i="83" s="1"/>
  <c r="O464" i="83" s="1"/>
  <c r="AI471" i="83"/>
  <c r="AD473" i="83"/>
  <c r="L473" i="83" s="1"/>
  <c r="O473" i="83" s="1"/>
  <c r="AM475" i="83"/>
  <c r="AD77" i="83"/>
  <c r="L77" i="83" s="1"/>
  <c r="O77" i="83" s="1"/>
  <c r="AD166" i="83"/>
  <c r="L166" i="83" s="1"/>
  <c r="O166" i="83" s="1"/>
  <c r="AD175" i="83"/>
  <c r="L175" i="83" s="1"/>
  <c r="O175" i="83" s="1"/>
  <c r="AK223" i="83"/>
  <c r="AD233" i="83"/>
  <c r="L233" i="83" s="1"/>
  <c r="O233" i="83" s="1"/>
  <c r="AD249" i="83"/>
  <c r="L249" i="83" s="1"/>
  <c r="O249" i="83" s="1"/>
  <c r="AD257" i="83"/>
  <c r="L257" i="83" s="1"/>
  <c r="O257" i="83" s="1"/>
  <c r="AD270" i="83"/>
  <c r="L270" i="83" s="1"/>
  <c r="O270" i="83" s="1"/>
  <c r="AD282" i="83"/>
  <c r="L282" i="83" s="1"/>
  <c r="O282" i="83" s="1"/>
  <c r="AD434" i="83"/>
  <c r="L434" i="83" s="1"/>
  <c r="O434" i="83" s="1"/>
  <c r="AD442" i="83"/>
  <c r="L442" i="83" s="1"/>
  <c r="O442" i="83" s="1"/>
  <c r="AD476" i="83"/>
  <c r="L476" i="83" s="1"/>
  <c r="O476" i="83" s="1"/>
  <c r="AD101" i="83"/>
  <c r="L101" i="83" s="1"/>
  <c r="O101" i="83" s="1"/>
  <c r="AD159" i="83"/>
  <c r="L159" i="83" s="1"/>
  <c r="O159" i="83" s="1"/>
  <c r="AD162" i="83"/>
  <c r="L162" i="83" s="1"/>
  <c r="O162" i="83" s="1"/>
  <c r="AD432" i="83"/>
  <c r="L432" i="83" s="1"/>
  <c r="O432" i="83" s="1"/>
  <c r="AI466" i="83"/>
  <c r="U470" i="83"/>
  <c r="AM471" i="83"/>
  <c r="AM480" i="83"/>
  <c r="AD80" i="83"/>
  <c r="L80" i="83" s="1"/>
  <c r="O80" i="83" s="1"/>
  <c r="AM63" i="83"/>
  <c r="AD113" i="83"/>
  <c r="L113" i="83" s="1"/>
  <c r="O113" i="83" s="1"/>
  <c r="AD122" i="83"/>
  <c r="L122" i="83" s="1"/>
  <c r="O122" i="83" s="1"/>
  <c r="AD306" i="83"/>
  <c r="L306" i="83" s="1"/>
  <c r="O306" i="83" s="1"/>
  <c r="AD309" i="83"/>
  <c r="L309" i="83" s="1"/>
  <c r="O309" i="83" s="1"/>
  <c r="AD312" i="83"/>
  <c r="L312" i="83" s="1"/>
  <c r="O312" i="83" s="1"/>
  <c r="AD347" i="83"/>
  <c r="L347" i="83" s="1"/>
  <c r="O347" i="83" s="1"/>
  <c r="AD350" i="83"/>
  <c r="L350" i="83" s="1"/>
  <c r="O350" i="83" s="1"/>
  <c r="AD409" i="83"/>
  <c r="L409" i="83" s="1"/>
  <c r="O409" i="83" s="1"/>
  <c r="AD412" i="83"/>
  <c r="L412" i="83" s="1"/>
  <c r="O412" i="83" s="1"/>
  <c r="AD415" i="83"/>
  <c r="L415" i="83" s="1"/>
  <c r="O415" i="83" s="1"/>
  <c r="AD420" i="83"/>
  <c r="L420" i="83" s="1"/>
  <c r="O420" i="83" s="1"/>
  <c r="AD441" i="83"/>
  <c r="L441" i="83" s="1"/>
  <c r="O441" i="83" s="1"/>
  <c r="AD451" i="83"/>
  <c r="L451" i="83" s="1"/>
  <c r="O451" i="83" s="1"/>
  <c r="AD460" i="83"/>
  <c r="L460" i="83" s="1"/>
  <c r="O460" i="83" s="1"/>
  <c r="AD109" i="83"/>
  <c r="L109" i="83" s="1"/>
  <c r="O109" i="83" s="1"/>
  <c r="AM187" i="83"/>
  <c r="AD288" i="83"/>
  <c r="L288" i="83" s="1"/>
  <c r="O288" i="83" s="1"/>
  <c r="AD298" i="83"/>
  <c r="L298" i="83" s="1"/>
  <c r="O298" i="83" s="1"/>
  <c r="AD303" i="83"/>
  <c r="L303" i="83" s="1"/>
  <c r="O303" i="83" s="1"/>
  <c r="AD339" i="83"/>
  <c r="L339" i="83" s="1"/>
  <c r="O339" i="83" s="1"/>
  <c r="AD344" i="83"/>
  <c r="L344" i="83" s="1"/>
  <c r="O344" i="83" s="1"/>
  <c r="AD381" i="83"/>
  <c r="L381" i="83" s="1"/>
  <c r="O381" i="83" s="1"/>
  <c r="AD403" i="83"/>
  <c r="L403" i="83" s="1"/>
  <c r="O403" i="83" s="1"/>
  <c r="AD427" i="83"/>
  <c r="L427" i="83" s="1"/>
  <c r="O427" i="83" s="1"/>
  <c r="AD430" i="83"/>
  <c r="L430" i="83" s="1"/>
  <c r="O430" i="83" s="1"/>
  <c r="AD431" i="83"/>
  <c r="L431" i="83" s="1"/>
  <c r="O431" i="83" s="1"/>
  <c r="AD438" i="83"/>
  <c r="L438" i="83" s="1"/>
  <c r="O438" i="83" s="1"/>
  <c r="AD446" i="83"/>
  <c r="L446" i="83" s="1"/>
  <c r="O446" i="83" s="1"/>
  <c r="AD462" i="83"/>
  <c r="L462" i="83" s="1"/>
  <c r="O462" i="83" s="1"/>
  <c r="AD470" i="83"/>
  <c r="L470" i="83" s="1"/>
  <c r="O470" i="83" s="1"/>
  <c r="AD478" i="83"/>
  <c r="L478" i="83" s="1"/>
  <c r="O478" i="83" s="1"/>
  <c r="AI480" i="83"/>
  <c r="AD97" i="83"/>
  <c r="L97" i="83" s="1"/>
  <c r="O97" i="83" s="1"/>
  <c r="AD133" i="83"/>
  <c r="L133" i="83" s="1"/>
  <c r="O133" i="83" s="1"/>
  <c r="AD139" i="83"/>
  <c r="L139" i="83" s="1"/>
  <c r="O139" i="83" s="1"/>
  <c r="AD194" i="83"/>
  <c r="L194" i="83" s="1"/>
  <c r="O194" i="83" s="1"/>
  <c r="AD195" i="83"/>
  <c r="L195" i="83" s="1"/>
  <c r="O195" i="83" s="1"/>
  <c r="AD201" i="83"/>
  <c r="L201" i="83" s="1"/>
  <c r="O201" i="83" s="1"/>
  <c r="AD211" i="83"/>
  <c r="L211" i="83" s="1"/>
  <c r="O211" i="83" s="1"/>
  <c r="AD241" i="83"/>
  <c r="L241" i="83" s="1"/>
  <c r="O241" i="83" s="1"/>
  <c r="AD253" i="83"/>
  <c r="L253" i="83" s="1"/>
  <c r="O253" i="83" s="1"/>
  <c r="AD265" i="83"/>
  <c r="L265" i="83" s="1"/>
  <c r="O265" i="83" s="1"/>
  <c r="AD295" i="83"/>
  <c r="L295" i="83" s="1"/>
  <c r="O295" i="83" s="1"/>
  <c r="AD336" i="83"/>
  <c r="L336" i="83" s="1"/>
  <c r="O336" i="83" s="1"/>
  <c r="AD459" i="83"/>
  <c r="L459" i="83" s="1"/>
  <c r="O459" i="83" s="1"/>
  <c r="AD465" i="83"/>
  <c r="L465" i="83" s="1"/>
  <c r="O465" i="83" s="1"/>
  <c r="AD69" i="83"/>
  <c r="L69" i="83" s="1"/>
  <c r="O69" i="83" s="1"/>
  <c r="AD145" i="83"/>
  <c r="L145" i="83" s="1"/>
  <c r="O145" i="83" s="1"/>
  <c r="AI154" i="83"/>
  <c r="AD184" i="83"/>
  <c r="L184" i="83" s="1"/>
  <c r="O184" i="83" s="1"/>
  <c r="AD218" i="83"/>
  <c r="L218" i="83" s="1"/>
  <c r="O218" i="83" s="1"/>
  <c r="AD275" i="83"/>
  <c r="L275" i="83" s="1"/>
  <c r="O275" i="83" s="1"/>
  <c r="AD278" i="83"/>
  <c r="L278" i="83" s="1"/>
  <c r="O278" i="83" s="1"/>
  <c r="AD383" i="83"/>
  <c r="L383" i="83" s="1"/>
  <c r="O383" i="83" s="1"/>
  <c r="AD402" i="83"/>
  <c r="L402" i="83" s="1"/>
  <c r="O402" i="83" s="1"/>
  <c r="AD405" i="83"/>
  <c r="L405" i="83" s="1"/>
  <c r="O405" i="83" s="1"/>
  <c r="AK433" i="83"/>
  <c r="AD443" i="83"/>
  <c r="L443" i="83" s="1"/>
  <c r="O443" i="83" s="1"/>
  <c r="AD141" i="83"/>
  <c r="L141" i="83" s="1"/>
  <c r="O141" i="83" s="1"/>
  <c r="AD206" i="83"/>
  <c r="L206" i="83" s="1"/>
  <c r="O206" i="83" s="1"/>
  <c r="AD300" i="83"/>
  <c r="L300" i="83" s="1"/>
  <c r="O300" i="83" s="1"/>
  <c r="AD341" i="83"/>
  <c r="L341" i="83" s="1"/>
  <c r="O341" i="83" s="1"/>
  <c r="V466" i="83"/>
  <c r="AK499" i="83"/>
  <c r="AM536" i="83"/>
  <c r="AI499" i="83"/>
  <c r="AD5" i="83"/>
  <c r="L5" i="83" s="1"/>
  <c r="O5" i="83" s="1"/>
  <c r="AD41" i="83"/>
  <c r="L41" i="83" s="1"/>
  <c r="O41" i="83" s="1"/>
  <c r="AD57" i="83"/>
  <c r="L57" i="83" s="1"/>
  <c r="O57" i="83" s="1"/>
  <c r="AD9" i="83"/>
  <c r="L9" i="83" s="1"/>
  <c r="O9" i="83" s="1"/>
  <c r="AD25" i="83"/>
  <c r="L25" i="83" s="1"/>
  <c r="O25" i="83" s="1"/>
  <c r="AD86" i="83"/>
  <c r="L86" i="83" s="1"/>
  <c r="O86" i="83" s="1"/>
  <c r="AD11" i="83"/>
  <c r="L11" i="83" s="1"/>
  <c r="O11" i="83" s="1"/>
  <c r="AD26" i="83"/>
  <c r="L26" i="83" s="1"/>
  <c r="O26" i="83" s="1"/>
  <c r="AD116" i="83"/>
  <c r="L116" i="83" s="1"/>
  <c r="O116" i="83" s="1"/>
  <c r="V154" i="83"/>
  <c r="U158" i="83"/>
  <c r="AD169" i="83"/>
  <c r="L169" i="83" s="1"/>
  <c r="O169" i="83" s="1"/>
  <c r="AD193" i="83"/>
  <c r="L193" i="83" s="1"/>
  <c r="O193" i="83" s="1"/>
  <c r="AD7" i="83"/>
  <c r="L7" i="83" s="1"/>
  <c r="O7" i="83" s="1"/>
  <c r="U8" i="83"/>
  <c r="AD14" i="83"/>
  <c r="L14" i="83" s="1"/>
  <c r="O14" i="83" s="1"/>
  <c r="AD15" i="83"/>
  <c r="L15" i="83" s="1"/>
  <c r="O15" i="83" s="1"/>
  <c r="AD30" i="83"/>
  <c r="L30" i="83" s="1"/>
  <c r="O30" i="83" s="1"/>
  <c r="AD31" i="83"/>
  <c r="L31" i="83" s="1"/>
  <c r="O31" i="83" s="1"/>
  <c r="AD46" i="83"/>
  <c r="L46" i="83" s="1"/>
  <c r="O46" i="83" s="1"/>
  <c r="AD47" i="83"/>
  <c r="L47" i="83" s="1"/>
  <c r="O47" i="83" s="1"/>
  <c r="AD62" i="83"/>
  <c r="L62" i="83" s="1"/>
  <c r="O62" i="83" s="1"/>
  <c r="AD71" i="83"/>
  <c r="L71" i="83" s="1"/>
  <c r="O71" i="83" s="1"/>
  <c r="AD73" i="83"/>
  <c r="L73" i="83" s="1"/>
  <c r="O73" i="83" s="1"/>
  <c r="AD92" i="83"/>
  <c r="L92" i="83" s="1"/>
  <c r="O92" i="83" s="1"/>
  <c r="AD94" i="83"/>
  <c r="L94" i="83" s="1"/>
  <c r="O94" i="83" s="1"/>
  <c r="AD103" i="83"/>
  <c r="L103" i="83" s="1"/>
  <c r="O103" i="83" s="1"/>
  <c r="AD105" i="83"/>
  <c r="L105" i="83" s="1"/>
  <c r="O105" i="83" s="1"/>
  <c r="AD124" i="83"/>
  <c r="L124" i="83" s="1"/>
  <c r="O124" i="83" s="1"/>
  <c r="AD126" i="83"/>
  <c r="L126" i="83" s="1"/>
  <c r="O126" i="83" s="1"/>
  <c r="AD135" i="83"/>
  <c r="L135" i="83" s="1"/>
  <c r="O135" i="83" s="1"/>
  <c r="AD137" i="83"/>
  <c r="L137" i="83" s="1"/>
  <c r="O137" i="83" s="1"/>
  <c r="AK154" i="83"/>
  <c r="AD158" i="83"/>
  <c r="L158" i="83" s="1"/>
  <c r="O158" i="83" s="1"/>
  <c r="AD182" i="83"/>
  <c r="L182" i="83" s="1"/>
  <c r="O182" i="83" s="1"/>
  <c r="U222" i="83"/>
  <c r="V216" i="83"/>
  <c r="U227" i="83"/>
  <c r="V223" i="83"/>
  <c r="AD27" i="83"/>
  <c r="L27" i="83" s="1"/>
  <c r="O27" i="83" s="1"/>
  <c r="AD42" i="83"/>
  <c r="L42" i="83" s="1"/>
  <c r="O42" i="83" s="1"/>
  <c r="AD58" i="83"/>
  <c r="L58" i="83" s="1"/>
  <c r="O58" i="83" s="1"/>
  <c r="AD84" i="83"/>
  <c r="L84" i="83" s="1"/>
  <c r="O84" i="83" s="1"/>
  <c r="AD95" i="83"/>
  <c r="L95" i="83" s="1"/>
  <c r="O95" i="83" s="1"/>
  <c r="AD118" i="83"/>
  <c r="L118" i="83" s="1"/>
  <c r="O118" i="83" s="1"/>
  <c r="AD127" i="83"/>
  <c r="L127" i="83" s="1"/>
  <c r="O127" i="83" s="1"/>
  <c r="AD18" i="83"/>
  <c r="L18" i="83" s="1"/>
  <c r="O18" i="83" s="1"/>
  <c r="AD19" i="83"/>
  <c r="L19" i="83" s="1"/>
  <c r="O19" i="83" s="1"/>
  <c r="AD34" i="83"/>
  <c r="L34" i="83" s="1"/>
  <c r="O34" i="83" s="1"/>
  <c r="AD35" i="83"/>
  <c r="L35" i="83" s="1"/>
  <c r="O35" i="83" s="1"/>
  <c r="AD50" i="83"/>
  <c r="L50" i="83" s="1"/>
  <c r="O50" i="83" s="1"/>
  <c r="AD51" i="83"/>
  <c r="L51" i="83" s="1"/>
  <c r="O51" i="83" s="1"/>
  <c r="AD64" i="83"/>
  <c r="L64" i="83" s="1"/>
  <c r="O64" i="83" s="1"/>
  <c r="AK63" i="83"/>
  <c r="AD68" i="83"/>
  <c r="L68" i="83" s="1"/>
  <c r="O68" i="83" s="1"/>
  <c r="AD70" i="83"/>
  <c r="L70" i="83" s="1"/>
  <c r="O70" i="83" s="1"/>
  <c r="AD79" i="83"/>
  <c r="L79" i="83" s="1"/>
  <c r="O79" i="83" s="1"/>
  <c r="AD83" i="83"/>
  <c r="L83" i="83" s="1"/>
  <c r="O83" i="83" s="1"/>
  <c r="AD88" i="83"/>
  <c r="L88" i="83" s="1"/>
  <c r="O88" i="83" s="1"/>
  <c r="AD100" i="83"/>
  <c r="L100" i="83" s="1"/>
  <c r="O100" i="83" s="1"/>
  <c r="AD102" i="83"/>
  <c r="L102" i="83" s="1"/>
  <c r="O102" i="83" s="1"/>
  <c r="AD111" i="83"/>
  <c r="L111" i="83" s="1"/>
  <c r="O111" i="83" s="1"/>
  <c r="AD115" i="83"/>
  <c r="L115" i="83" s="1"/>
  <c r="O115" i="83" s="1"/>
  <c r="AD120" i="83"/>
  <c r="L120" i="83" s="1"/>
  <c r="O120" i="83" s="1"/>
  <c r="AD132" i="83"/>
  <c r="L132" i="83" s="1"/>
  <c r="O132" i="83" s="1"/>
  <c r="AD134" i="83"/>
  <c r="L134" i="83" s="1"/>
  <c r="O134" i="83" s="1"/>
  <c r="AD143" i="83"/>
  <c r="L143" i="83" s="1"/>
  <c r="O143" i="83" s="1"/>
  <c r="AD147" i="83"/>
  <c r="L147" i="83" s="1"/>
  <c r="O147" i="83" s="1"/>
  <c r="AD152" i="83"/>
  <c r="L152" i="83" s="1"/>
  <c r="O152" i="83" s="1"/>
  <c r="AD164" i="83"/>
  <c r="L164" i="83" s="1"/>
  <c r="O164" i="83" s="1"/>
  <c r="AD168" i="83"/>
  <c r="L168" i="83" s="1"/>
  <c r="O168" i="83" s="1"/>
  <c r="AD173" i="83"/>
  <c r="L173" i="83" s="1"/>
  <c r="O173" i="83" s="1"/>
  <c r="AD210" i="83"/>
  <c r="L210" i="83" s="1"/>
  <c r="O210" i="83" s="1"/>
  <c r="AD212" i="83"/>
  <c r="L212" i="83" s="1"/>
  <c r="O212" i="83" s="1"/>
  <c r="AM223" i="83"/>
  <c r="AD10" i="83"/>
  <c r="L10" i="83" s="1"/>
  <c r="O10" i="83" s="1"/>
  <c r="AD43" i="83"/>
  <c r="L43" i="83" s="1"/>
  <c r="O43" i="83" s="1"/>
  <c r="AD59" i="83"/>
  <c r="L59" i="83" s="1"/>
  <c r="O59" i="83" s="1"/>
  <c r="AD148" i="83"/>
  <c r="L148" i="83" s="1"/>
  <c r="O148" i="83" s="1"/>
  <c r="AD150" i="83"/>
  <c r="L150" i="83" s="1"/>
  <c r="O150" i="83" s="1"/>
  <c r="AD171" i="83"/>
  <c r="L171" i="83" s="1"/>
  <c r="O171" i="83" s="1"/>
  <c r="W544" i="83"/>
  <c r="S544" i="83"/>
  <c r="AF544" i="83"/>
  <c r="AM4" i="83"/>
  <c r="AD22" i="83"/>
  <c r="L22" i="83" s="1"/>
  <c r="O22" i="83" s="1"/>
  <c r="AD23" i="83"/>
  <c r="L23" i="83" s="1"/>
  <c r="O23" i="83" s="1"/>
  <c r="AD38" i="83"/>
  <c r="L38" i="83" s="1"/>
  <c r="O38" i="83" s="1"/>
  <c r="AD39" i="83"/>
  <c r="L39" i="83" s="1"/>
  <c r="O39" i="83" s="1"/>
  <c r="AD54" i="83"/>
  <c r="L54" i="83" s="1"/>
  <c r="O54" i="83" s="1"/>
  <c r="AD55" i="83"/>
  <c r="L55" i="83" s="1"/>
  <c r="O55" i="83" s="1"/>
  <c r="V63" i="83"/>
  <c r="AD76" i="83"/>
  <c r="L76" i="83" s="1"/>
  <c r="O76" i="83" s="1"/>
  <c r="AD78" i="83"/>
  <c r="L78" i="83" s="1"/>
  <c r="O78" i="83" s="1"/>
  <c r="AD87" i="83"/>
  <c r="L87" i="83" s="1"/>
  <c r="O87" i="83" s="1"/>
  <c r="AD89" i="83"/>
  <c r="L89" i="83" s="1"/>
  <c r="O89" i="83" s="1"/>
  <c r="AD91" i="83"/>
  <c r="L91" i="83" s="1"/>
  <c r="O91" i="83" s="1"/>
  <c r="AD96" i="83"/>
  <c r="L96" i="83" s="1"/>
  <c r="O96" i="83" s="1"/>
  <c r="AD108" i="83"/>
  <c r="L108" i="83" s="1"/>
  <c r="O108" i="83" s="1"/>
  <c r="AD110" i="83"/>
  <c r="L110" i="83" s="1"/>
  <c r="O110" i="83" s="1"/>
  <c r="AD119" i="83"/>
  <c r="L119" i="83" s="1"/>
  <c r="O119" i="83" s="1"/>
  <c r="AD121" i="83"/>
  <c r="L121" i="83" s="1"/>
  <c r="O121" i="83" s="1"/>
  <c r="AD123" i="83"/>
  <c r="L123" i="83" s="1"/>
  <c r="O123" i="83" s="1"/>
  <c r="AD128" i="83"/>
  <c r="L128" i="83" s="1"/>
  <c r="O128" i="83" s="1"/>
  <c r="AD140" i="83"/>
  <c r="L140" i="83" s="1"/>
  <c r="O140" i="83" s="1"/>
  <c r="AD142" i="83"/>
  <c r="L142" i="83" s="1"/>
  <c r="O142" i="83" s="1"/>
  <c r="AD151" i="83"/>
  <c r="L151" i="83" s="1"/>
  <c r="O151" i="83" s="1"/>
  <c r="AD153" i="83"/>
  <c r="L153" i="83" s="1"/>
  <c r="O153" i="83" s="1"/>
  <c r="AM154" i="83"/>
  <c r="AD161" i="83"/>
  <c r="L161" i="83" s="1"/>
  <c r="O161" i="83" s="1"/>
  <c r="AD163" i="83"/>
  <c r="L163" i="83" s="1"/>
  <c r="O163" i="83" s="1"/>
  <c r="AD172" i="83"/>
  <c r="L172" i="83" s="1"/>
  <c r="O172" i="83" s="1"/>
  <c r="AD174" i="83"/>
  <c r="L174" i="83" s="1"/>
  <c r="O174" i="83" s="1"/>
  <c r="AD180" i="83"/>
  <c r="L180" i="83" s="1"/>
  <c r="O180" i="83" s="1"/>
  <c r="AD185" i="83"/>
  <c r="L185" i="83" s="1"/>
  <c r="O185" i="83" s="1"/>
  <c r="AI187" i="83"/>
  <c r="AD197" i="83"/>
  <c r="L197" i="83" s="1"/>
  <c r="O197" i="83" s="1"/>
  <c r="AD213" i="83"/>
  <c r="L213" i="83" s="1"/>
  <c r="O213" i="83" s="1"/>
  <c r="AE544" i="83"/>
  <c r="AD186" i="83"/>
  <c r="L186" i="83" s="1"/>
  <c r="O186" i="83" s="1"/>
  <c r="AD191" i="83"/>
  <c r="L191" i="83" s="1"/>
  <c r="O191" i="83" s="1"/>
  <c r="AD196" i="83"/>
  <c r="L196" i="83" s="1"/>
  <c r="O196" i="83" s="1"/>
  <c r="AD199" i="83"/>
  <c r="L199" i="83" s="1"/>
  <c r="O199" i="83" s="1"/>
  <c r="AD200" i="83"/>
  <c r="L200" i="83" s="1"/>
  <c r="O200" i="83" s="1"/>
  <c r="AD215" i="83"/>
  <c r="L215" i="83" s="1"/>
  <c r="O215" i="83" s="1"/>
  <c r="AD217" i="83"/>
  <c r="L217" i="83" s="1"/>
  <c r="O217" i="83" s="1"/>
  <c r="AI223" i="83"/>
  <c r="AD228" i="83"/>
  <c r="L228" i="83" s="1"/>
  <c r="O228" i="83" s="1"/>
  <c r="AD234" i="83"/>
  <c r="L234" i="83" s="1"/>
  <c r="O234" i="83" s="1"/>
  <c r="AD236" i="83"/>
  <c r="L236" i="83" s="1"/>
  <c r="O236" i="83" s="1"/>
  <c r="AD242" i="83"/>
  <c r="L242" i="83" s="1"/>
  <c r="O242" i="83" s="1"/>
  <c r="AD244" i="83"/>
  <c r="L244" i="83" s="1"/>
  <c r="O244" i="83" s="1"/>
  <c r="AD258" i="83"/>
  <c r="L258" i="83" s="1"/>
  <c r="O258" i="83" s="1"/>
  <c r="AD260" i="83"/>
  <c r="L260" i="83" s="1"/>
  <c r="O260" i="83" s="1"/>
  <c r="AD266" i="83"/>
  <c r="L266" i="83" s="1"/>
  <c r="O266" i="83" s="1"/>
  <c r="AD268" i="83"/>
  <c r="L268" i="83" s="1"/>
  <c r="O268" i="83" s="1"/>
  <c r="AI318" i="83"/>
  <c r="AD188" i="83"/>
  <c r="L188" i="83" s="1"/>
  <c r="O188" i="83" s="1"/>
  <c r="AK187" i="83"/>
  <c r="AD203" i="83"/>
  <c r="L203" i="83" s="1"/>
  <c r="O203" i="83" s="1"/>
  <c r="AD204" i="83"/>
  <c r="L204" i="83" s="1"/>
  <c r="O204" i="83" s="1"/>
  <c r="AK216" i="83"/>
  <c r="AD220" i="83"/>
  <c r="L220" i="83" s="1"/>
  <c r="O220" i="83" s="1"/>
  <c r="AD221" i="83"/>
  <c r="L221" i="83" s="1"/>
  <c r="O221" i="83" s="1"/>
  <c r="AM433" i="83"/>
  <c r="V187" i="83"/>
  <c r="AD207" i="83"/>
  <c r="L207" i="83" s="1"/>
  <c r="O207" i="83" s="1"/>
  <c r="AD208" i="83"/>
  <c r="L208" i="83" s="1"/>
  <c r="O208" i="83" s="1"/>
  <c r="AD231" i="83"/>
  <c r="L231" i="83" s="1"/>
  <c r="O231" i="83" s="1"/>
  <c r="AD239" i="83"/>
  <c r="L239" i="83" s="1"/>
  <c r="O239" i="83" s="1"/>
  <c r="AD247" i="83"/>
  <c r="L247" i="83" s="1"/>
  <c r="O247" i="83" s="1"/>
  <c r="AD251" i="83"/>
  <c r="L251" i="83" s="1"/>
  <c r="O251" i="83" s="1"/>
  <c r="AD255" i="83"/>
  <c r="L255" i="83" s="1"/>
  <c r="O255" i="83" s="1"/>
  <c r="AD263" i="83"/>
  <c r="L263" i="83" s="1"/>
  <c r="O263" i="83" s="1"/>
  <c r="AD271" i="83"/>
  <c r="L271" i="83" s="1"/>
  <c r="O271" i="83" s="1"/>
  <c r="AD274" i="83"/>
  <c r="L274" i="83" s="1"/>
  <c r="O274" i="83" s="1"/>
  <c r="AD281" i="83"/>
  <c r="L281" i="83" s="1"/>
  <c r="O281" i="83" s="1"/>
  <c r="AD287" i="83"/>
  <c r="L287" i="83" s="1"/>
  <c r="O287" i="83" s="1"/>
  <c r="AD301" i="83"/>
  <c r="L301" i="83" s="1"/>
  <c r="O301" i="83" s="1"/>
  <c r="AD304" i="83"/>
  <c r="L304" i="83" s="1"/>
  <c r="O304" i="83" s="1"/>
  <c r="AD315" i="83"/>
  <c r="L315" i="83" s="1"/>
  <c r="O315" i="83" s="1"/>
  <c r="AK318" i="83"/>
  <c r="AD324" i="83"/>
  <c r="L324" i="83" s="1"/>
  <c r="O324" i="83" s="1"/>
  <c r="AD327" i="83"/>
  <c r="L327" i="83" s="1"/>
  <c r="O327" i="83" s="1"/>
  <c r="AD342" i="83"/>
  <c r="L342" i="83" s="1"/>
  <c r="O342" i="83" s="1"/>
  <c r="AD345" i="83"/>
  <c r="L345" i="83" s="1"/>
  <c r="O345" i="83" s="1"/>
  <c r="AD355" i="83"/>
  <c r="L355" i="83" s="1"/>
  <c r="O355" i="83" s="1"/>
  <c r="AD358" i="83"/>
  <c r="L358" i="83" s="1"/>
  <c r="O358" i="83" s="1"/>
  <c r="AD365" i="83"/>
  <c r="L365" i="83" s="1"/>
  <c r="O365" i="83" s="1"/>
  <c r="AM318" i="83"/>
  <c r="V318" i="83"/>
  <c r="AD328" i="83"/>
  <c r="L328" i="83" s="1"/>
  <c r="O328" i="83" s="1"/>
  <c r="AD331" i="83"/>
  <c r="L331" i="83" s="1"/>
  <c r="O331" i="83" s="1"/>
  <c r="AD356" i="83"/>
  <c r="L356" i="83" s="1"/>
  <c r="O356" i="83" s="1"/>
  <c r="AD276" i="83"/>
  <c r="L276" i="83" s="1"/>
  <c r="O276" i="83" s="1"/>
  <c r="AD285" i="83"/>
  <c r="L285" i="83" s="1"/>
  <c r="O285" i="83" s="1"/>
  <c r="AD286" i="83"/>
  <c r="L286" i="83" s="1"/>
  <c r="O286" i="83" s="1"/>
  <c r="AD289" i="83"/>
  <c r="L289" i="83" s="1"/>
  <c r="O289" i="83" s="1"/>
  <c r="AD299" i="83"/>
  <c r="L299" i="83" s="1"/>
  <c r="O299" i="83" s="1"/>
  <c r="AD302" i="83"/>
  <c r="L302" i="83" s="1"/>
  <c r="O302" i="83" s="1"/>
  <c r="AD311" i="83"/>
  <c r="L311" i="83" s="1"/>
  <c r="O311" i="83" s="1"/>
  <c r="AD314" i="83"/>
  <c r="L314" i="83" s="1"/>
  <c r="O314" i="83" s="1"/>
  <c r="AD317" i="83"/>
  <c r="L317" i="83" s="1"/>
  <c r="O317" i="83" s="1"/>
  <c r="AD323" i="83"/>
  <c r="L323" i="83" s="1"/>
  <c r="O323" i="83" s="1"/>
  <c r="AD326" i="83"/>
  <c r="L326" i="83" s="1"/>
  <c r="O326" i="83" s="1"/>
  <c r="AD329" i="83"/>
  <c r="L329" i="83" s="1"/>
  <c r="O329" i="83" s="1"/>
  <c r="AD340" i="83"/>
  <c r="L340" i="83" s="1"/>
  <c r="O340" i="83" s="1"/>
  <c r="AD343" i="83"/>
  <c r="L343" i="83" s="1"/>
  <c r="O343" i="83" s="1"/>
  <c r="AD352" i="83"/>
  <c r="L352" i="83" s="1"/>
  <c r="O352" i="83" s="1"/>
  <c r="AD354" i="83"/>
  <c r="L354" i="83" s="1"/>
  <c r="O354" i="83" s="1"/>
  <c r="AD357" i="83"/>
  <c r="L357" i="83" s="1"/>
  <c r="O357" i="83" s="1"/>
  <c r="AD360" i="83"/>
  <c r="L360" i="83" s="1"/>
  <c r="O360" i="83" s="1"/>
  <c r="AD366" i="83"/>
  <c r="L366" i="83" s="1"/>
  <c r="O366" i="83" s="1"/>
  <c r="U320" i="83"/>
  <c r="AD388" i="83"/>
  <c r="L388" i="83" s="1"/>
  <c r="O388" i="83" s="1"/>
  <c r="AD377" i="83"/>
  <c r="L377" i="83" s="1"/>
  <c r="O377" i="83" s="1"/>
  <c r="AD380" i="83"/>
  <c r="L380" i="83" s="1"/>
  <c r="O380" i="83" s="1"/>
  <c r="AD382" i="83"/>
  <c r="L382" i="83" s="1"/>
  <c r="O382" i="83" s="1"/>
  <c r="AD389" i="83"/>
  <c r="L389" i="83" s="1"/>
  <c r="O389" i="83" s="1"/>
  <c r="AD396" i="83"/>
  <c r="L396" i="83" s="1"/>
  <c r="O396" i="83" s="1"/>
  <c r="AD399" i="83"/>
  <c r="L399" i="83" s="1"/>
  <c r="O399" i="83" s="1"/>
  <c r="AD406" i="83"/>
  <c r="L406" i="83" s="1"/>
  <c r="O406" i="83" s="1"/>
  <c r="AD408" i="83"/>
  <c r="L408" i="83" s="1"/>
  <c r="O408" i="83" s="1"/>
  <c r="AD414" i="83"/>
  <c r="L414" i="83" s="1"/>
  <c r="O414" i="83" s="1"/>
  <c r="AD417" i="83"/>
  <c r="L417" i="83" s="1"/>
  <c r="O417" i="83" s="1"/>
  <c r="AD423" i="83"/>
  <c r="L423" i="83" s="1"/>
  <c r="O423" i="83" s="1"/>
  <c r="AI433" i="83"/>
  <c r="AD444" i="83"/>
  <c r="L444" i="83" s="1"/>
  <c r="O444" i="83" s="1"/>
  <c r="AD448" i="83"/>
  <c r="L448" i="83" s="1"/>
  <c r="O448" i="83" s="1"/>
  <c r="AD449" i="83"/>
  <c r="L449" i="83" s="1"/>
  <c r="O449" i="83" s="1"/>
  <c r="AD468" i="83"/>
  <c r="L468" i="83" s="1"/>
  <c r="O468" i="83" s="1"/>
  <c r="V433" i="83"/>
  <c r="AD467" i="83"/>
  <c r="L467" i="83" s="1"/>
  <c r="O467" i="83" s="1"/>
  <c r="AD472" i="83"/>
  <c r="L472" i="83" s="1"/>
  <c r="O472" i="83" s="1"/>
  <c r="AD479" i="83"/>
  <c r="L479" i="83" s="1"/>
  <c r="O479" i="83" s="1"/>
  <c r="V515" i="83"/>
  <c r="U516" i="83"/>
  <c r="AB534" i="83"/>
  <c r="AB535" i="83"/>
  <c r="AD453" i="83"/>
  <c r="L453" i="83" s="1"/>
  <c r="O453" i="83" s="1"/>
  <c r="AD461" i="83"/>
  <c r="L461" i="83" s="1"/>
  <c r="O461" i="83" s="1"/>
  <c r="AK480" i="83"/>
  <c r="AI515" i="83"/>
  <c r="AM515" i="83"/>
  <c r="V471" i="83"/>
  <c r="V480" i="83"/>
  <c r="U481" i="83"/>
  <c r="AM499" i="83"/>
  <c r="AK515" i="83"/>
  <c r="V536" i="83"/>
  <c r="U539" i="83"/>
  <c r="V475" i="83"/>
  <c r="V499" i="83"/>
  <c r="V532" i="83"/>
  <c r="U541" i="83"/>
  <c r="S547" i="83" l="1"/>
  <c r="AF547" i="83"/>
  <c r="U543" i="83"/>
  <c r="Q547" i="83" s="1"/>
  <c r="P544" i="83"/>
  <c r="G30" i="2" l="1"/>
  <c r="G33" i="2" s="1"/>
  <c r="G44" i="2" s="1"/>
  <c r="D49" i="2" s="1"/>
  <c r="G11" i="2"/>
  <c r="F50" i="2" l="1"/>
  <c r="D4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Lars Meyer</author>
    <author>Heinrich Kruse</author>
  </authors>
  <commentList>
    <comment ref="B14" authorId="0" shapeId="0" xr:uid="{8DB82BF3-4925-444A-9C9D-4414F66B9838}">
      <text>
        <r>
          <rPr>
            <b/>
            <sz val="9"/>
            <color indexed="81"/>
            <rFont val="Segoe UI"/>
            <family val="2"/>
          </rPr>
          <t>frei wählbaren Namen für den organischen Dünger vergeben</t>
        </r>
      </text>
    </comment>
    <comment ref="B22" authorId="0" shapeId="0" xr:uid="{729995B1-0C01-4DD8-A560-C48533D0B949}">
      <text>
        <r>
          <rPr>
            <b/>
            <sz val="9"/>
            <color indexed="81"/>
            <rFont val="Segoe UI"/>
            <family val="2"/>
          </rPr>
          <t>frei wählbaren Namen für den organischen Dünger vergeben</t>
        </r>
      </text>
    </comment>
    <comment ref="B35" authorId="0" shapeId="0" xr:uid="{69A654F4-32C6-4119-ACB7-974F210788BA}">
      <text>
        <r>
          <rPr>
            <b/>
            <sz val="9"/>
            <color indexed="81"/>
            <rFont val="Segoe UI"/>
            <family val="2"/>
          </rPr>
          <t>Hektar eingeben</t>
        </r>
      </text>
    </comment>
    <comment ref="B37" authorId="0" shapeId="0" xr:uid="{4FC77DB9-98D4-4CFD-8C28-FF548C23ED6E}">
      <text>
        <r>
          <rPr>
            <b/>
            <sz val="9"/>
            <color indexed="81"/>
            <rFont val="Segoe UI"/>
            <family val="2"/>
          </rPr>
          <t>Hektar eingeben</t>
        </r>
      </text>
    </comment>
    <comment ref="F37" authorId="1" shapeId="0" xr:uid="{00000000-0006-0000-0600-000006000000}">
      <text>
        <r>
          <rPr>
            <b/>
            <sz val="9"/>
            <color indexed="81"/>
            <rFont val="Segoe UI"/>
            <family val="2"/>
          </rPr>
          <t xml:space="preserve"> max. org. Düngung in kgN/ha</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Lars Meyer</author>
    <author>Heinrich Kruse</author>
  </authors>
  <commentList>
    <comment ref="B3" authorId="0" shapeId="0" xr:uid="{145BC9B0-7D66-4D0B-957E-7417126369CD}">
      <text>
        <r>
          <rPr>
            <b/>
            <sz val="9"/>
            <color indexed="81"/>
            <rFont val="Segoe UI"/>
            <family val="2"/>
          </rPr>
          <t>Über die Tierart und die Nutzung kann die Liste gekürzt werden.</t>
        </r>
      </text>
    </comment>
    <comment ref="F3" authorId="0" shapeId="0" xr:uid="{96949AB2-574D-43C2-923F-DB19335E4BEE}">
      <text>
        <r>
          <rPr>
            <b/>
            <sz val="9"/>
            <color indexed="81"/>
            <rFont val="Segoe UI"/>
            <family val="2"/>
          </rPr>
          <t>Nach dem Eintragen der Tierzahlen müssen hier die leeren Zellen rausgefiltert werden, um eine ausdruckbare Ansicht zu erstellen.</t>
        </r>
      </text>
    </comment>
    <comment ref="J64" authorId="1" shapeId="0" xr:uid="{0D10DA43-0485-43AB-9DDE-20CCB96507DE}">
      <text>
        <r>
          <rPr>
            <b/>
            <sz val="9"/>
            <color indexed="81"/>
            <rFont val="Segoe UI"/>
            <family val="2"/>
          </rPr>
          <t>N-Ausscheidung in kg/Kuh u. Jahr</t>
        </r>
        <r>
          <rPr>
            <sz val="9"/>
            <color indexed="81"/>
            <rFont val="Segoe UI"/>
            <family val="2"/>
          </rPr>
          <t xml:space="preserve">
</t>
        </r>
      </text>
    </comment>
    <comment ref="M64" authorId="1" shapeId="0" xr:uid="{4C5A41E9-1660-4FFD-9518-68FF0AB31066}">
      <text>
        <r>
          <rPr>
            <b/>
            <sz val="9"/>
            <color indexed="81"/>
            <rFont val="Segoe UI"/>
            <family val="2"/>
          </rPr>
          <t>P2O5 Ausscheidung in Anhängigkeit von der Leistung je belegtem Stallplatz/Jahr nach DÜV</t>
        </r>
      </text>
    </comment>
    <comment ref="Q64" authorId="1" shapeId="0" xr:uid="{3635B310-F552-4320-BBBF-0CBEF5F2D628}">
      <text>
        <r>
          <rPr>
            <b/>
            <sz val="9"/>
            <color indexed="81"/>
            <rFont val="Segoe UI"/>
            <family val="2"/>
          </rPr>
          <t xml:space="preserve">Gülleanfall lt. Richtwerte nach DÜV
</t>
        </r>
      </text>
    </comment>
    <comment ref="J65" authorId="1" shapeId="0" xr:uid="{BF26B9E9-D631-46C5-B7D3-A3C7FD660B19}">
      <text>
        <r>
          <rPr>
            <b/>
            <sz val="9"/>
            <color indexed="81"/>
            <rFont val="Segoe UI"/>
            <family val="2"/>
          </rPr>
          <t>N-Ausscheidung in kg/Kuh u. Jahr</t>
        </r>
        <r>
          <rPr>
            <sz val="9"/>
            <color indexed="81"/>
            <rFont val="Segoe UI"/>
            <family val="2"/>
          </rPr>
          <t xml:space="preserve">
</t>
        </r>
      </text>
    </comment>
    <comment ref="M65" authorId="1" shapeId="0" xr:uid="{FB59EF04-3302-4A5D-BB95-4258675815B0}">
      <text>
        <r>
          <rPr>
            <b/>
            <sz val="9"/>
            <color indexed="81"/>
            <rFont val="Segoe UI"/>
            <family val="2"/>
          </rPr>
          <t>P2O5 Ausscheidung in Anhängigkeit von der Leistung je belegtem Stallplatz/Jahr nach DÜV</t>
        </r>
      </text>
    </comment>
    <comment ref="Q65" authorId="1" shapeId="0" xr:uid="{41447E57-75C0-498A-AF72-7027C45B4997}">
      <text>
        <r>
          <rPr>
            <sz val="9"/>
            <color indexed="81"/>
            <rFont val="Segoe UI"/>
            <family val="2"/>
          </rPr>
          <t>Jaucheanfall lt. Richtwerte nachDüV</t>
        </r>
      </text>
    </comment>
    <comment ref="S65" authorId="1" shapeId="0" xr:uid="{6E90CB3B-D3E1-43A4-AC37-A27199D0F2BD}">
      <text>
        <r>
          <rPr>
            <b/>
            <sz val="9"/>
            <color indexed="81"/>
            <rFont val="Segoe UI"/>
            <family val="2"/>
          </rPr>
          <t xml:space="preserve">Mistanfall lt. Richtwerte nach DÜV
</t>
        </r>
        <r>
          <rPr>
            <sz val="9"/>
            <color indexed="81"/>
            <rFont val="Segoe UI"/>
            <family val="2"/>
          </rPr>
          <t xml:space="preserve">
</t>
        </r>
      </text>
    </comment>
  </commentList>
</comments>
</file>

<file path=xl/sharedStrings.xml><?xml version="1.0" encoding="utf-8"?>
<sst xmlns="http://schemas.openxmlformats.org/spreadsheetml/2006/main" count="2916" uniqueCount="560">
  <si>
    <t>Tierart</t>
  </si>
  <si>
    <t>Produktionsverfahren</t>
  </si>
  <si>
    <t>Dungart</t>
  </si>
  <si>
    <t>Milchviehhaltung</t>
  </si>
  <si>
    <t>Kalb</t>
  </si>
  <si>
    <t>Gülle</t>
  </si>
  <si>
    <t>Mist/Jauche</t>
  </si>
  <si>
    <t>Rindermast</t>
  </si>
  <si>
    <t>Mutterkuh</t>
  </si>
  <si>
    <t>Ferkelerzeugung</t>
  </si>
  <si>
    <t>Eberhaltung</t>
  </si>
  <si>
    <t>Schweinemast</t>
  </si>
  <si>
    <t>Pferdehaltung</t>
  </si>
  <si>
    <t>Mist</t>
  </si>
  <si>
    <t>-</t>
  </si>
  <si>
    <t>Schafhaltung</t>
  </si>
  <si>
    <t>Ziegenhaltung</t>
  </si>
  <si>
    <t>Kaninchenhaltung</t>
  </si>
  <si>
    <t>Kaninchen</t>
  </si>
  <si>
    <t>Gehegewild</t>
  </si>
  <si>
    <t>Eiererzeugung</t>
  </si>
  <si>
    <t>Trockenkot</t>
  </si>
  <si>
    <t>Geflügelmast</t>
  </si>
  <si>
    <t>Geflügelmist</t>
  </si>
  <si>
    <t>Mutterkuhhaltung</t>
  </si>
  <si>
    <t>Summe</t>
  </si>
  <si>
    <t>Schweine</t>
  </si>
  <si>
    <t>Mutterkühe</t>
  </si>
  <si>
    <t>Kälbermast</t>
  </si>
  <si>
    <t>Mastbullen</t>
  </si>
  <si>
    <t>Milchvieh</t>
  </si>
  <si>
    <t>Kalb+Färsen</t>
  </si>
  <si>
    <t>Ferkel</t>
  </si>
  <si>
    <t>Pferde</t>
  </si>
  <si>
    <t>Hähnchenm.</t>
  </si>
  <si>
    <t>Pute+Gänse</t>
  </si>
  <si>
    <t>Schafe</t>
  </si>
  <si>
    <t>Ziege</t>
  </si>
  <si>
    <t>Rinder</t>
  </si>
  <si>
    <t>Geflügel</t>
  </si>
  <si>
    <t>Sonstiges</t>
  </si>
  <si>
    <t>Kalb/Färsen</t>
  </si>
  <si>
    <t>Milchkuh</t>
  </si>
  <si>
    <t>Sauen</t>
  </si>
  <si>
    <t>Eier</t>
  </si>
  <si>
    <t xml:space="preserve">Gesamt 
Tiere </t>
  </si>
  <si>
    <t>Jungrindermast</t>
  </si>
  <si>
    <t>x</t>
  </si>
  <si>
    <t>Fresseraufzucht</t>
  </si>
  <si>
    <t>Rosa Kalbfleisch Erzeugung</t>
  </si>
  <si>
    <t>Weidetage</t>
  </si>
  <si>
    <t>Stalltage</t>
  </si>
  <si>
    <t>Weide-N</t>
  </si>
  <si>
    <t>Stall-N</t>
  </si>
  <si>
    <t>Schw.Mast</t>
  </si>
  <si>
    <t>Alpakazucht</t>
  </si>
  <si>
    <t>Geflügelmast  Hähnchen</t>
  </si>
  <si>
    <t>Geflügelmast- Pute</t>
  </si>
  <si>
    <t>Geflügelmast- Enten</t>
  </si>
  <si>
    <t>Geflügelmast- Gänse</t>
  </si>
  <si>
    <t>Enten</t>
  </si>
  <si>
    <t>Gänse</t>
  </si>
  <si>
    <t>N-Wert bei Weidetage</t>
  </si>
  <si>
    <t>Weide-
faktor</t>
  </si>
  <si>
    <t xml:space="preserve">Gesamt-
zahl 
Tierart
</t>
  </si>
  <si>
    <t>Weide
tage</t>
  </si>
  <si>
    <t>Stallt-
tage</t>
  </si>
  <si>
    <t>% 
Weide-haltung</t>
  </si>
  <si>
    <t>Geh.-wild</t>
  </si>
  <si>
    <t>Mi-K; GL+ Weide; 6000 kg Milch p.a.; Anb-Halt.</t>
  </si>
  <si>
    <t>Mi-K; GL+ Weide; 6000 kg Milch p.a.; Laufst.</t>
  </si>
  <si>
    <t>Mi-K; GL+ Weide; 8000 kg Milch p.a.; Anb-Halt.</t>
  </si>
  <si>
    <t>Mi-K; GL+ Weide; 8000 kg Milch p.a.; Laufst.</t>
  </si>
  <si>
    <t>Mi-K; GL+ Weide; 10000 kg Milch p.a.; Anb-Halt.</t>
  </si>
  <si>
    <t>Mi-K; GL+ Weide; 10000 kg Milch p.a.; Laufst.</t>
  </si>
  <si>
    <t>Mi-K; GL+ Stall; 6000 kg Milch p.a.; Anb-Halt.</t>
  </si>
  <si>
    <t>Mi-K; GL+ Stall; 6000 kg Milch p.a.; Laufst.</t>
  </si>
  <si>
    <t>Mi-K; GL+ Stall; 8000 kg Milch p.a.; Anb-Halt.</t>
  </si>
  <si>
    <t>Mi-K; GL+ Stall; 8000 kg Milch p.a.; Laufst.</t>
  </si>
  <si>
    <t>Mi-K; GL+ Stall; 10000 kg Milch p.a.; Anb-Halt.</t>
  </si>
  <si>
    <t>Mi-K; GL+ Stall; 10000 kg Milch p.a.; Laufst.</t>
  </si>
  <si>
    <t>Mi-K; GL+ Stall; 12000 kg Milch p.a.; Anb-Halt.</t>
  </si>
  <si>
    <t>Mi-K; GL+ Stall; 12000 kg Milch p.a.; Laufst.</t>
  </si>
  <si>
    <t>Mi-K; AfB + Weide; 6000 kg Milch p.a.; Anb-Halt.</t>
  </si>
  <si>
    <t>Mi-K; AfB + Weide; 6000 kg Milch p.a.; Laufst.</t>
  </si>
  <si>
    <t>Mi-K; AfB + Weide; 8000 kg Milch p.a.; Anb-Halt.</t>
  </si>
  <si>
    <t>Mi-K; AfB + Weide; 8000 kg Milch p.a.; Laufst.</t>
  </si>
  <si>
    <t>Mi-K; AfB + Weide; 10000 kg Milch p.a.; Anb-Halt.</t>
  </si>
  <si>
    <t>Mi-K; AfB + Weide; 10000 kg Milch p.a.; Laufst.</t>
  </si>
  <si>
    <t>Mi-K; AfB + Weide; 12000 kg Milch p.a.; Anb-Halt.</t>
  </si>
  <si>
    <t>Mi-K; AfB + Weide; 12000 kg Milch p.a.; Laufst.</t>
  </si>
  <si>
    <t>Mi-K; AfB + Stall; 6000 kg Milch p.a.; Anb-Halt.</t>
  </si>
  <si>
    <t>Mi-K; AfB + Stall; 6000 kg Milch p.a.; Laufst.</t>
  </si>
  <si>
    <t>Mi-K; AfB + Stall; 8000 kg Milch p.a.; Anb-Halt.</t>
  </si>
  <si>
    <t>Mi-K; AfB + Stall; 8000 kg Milch p.a.; Laufst.</t>
  </si>
  <si>
    <t>Mi-K; AfB + Stall; 10000 kg Milch p.a.; Anb-Halt.</t>
  </si>
  <si>
    <t>Mi-K; AfB + Stall; 10000 kg Milch p.a.; Laufst.</t>
  </si>
  <si>
    <t>Mi-K; AfB + Stall; 12000 kg Milch p.a.; Anb-Halt.</t>
  </si>
  <si>
    <t>Mi-K; AfB + Stall; 12000 kg Milch p.a.; Laufst.</t>
  </si>
  <si>
    <t>Mi-K; 450kg LG; AfB; 5000 kg Milch p.a.; Anb-Halt.</t>
  </si>
  <si>
    <t>Mi-K; 450kg LG; AfB; 5000 kg Milch p.a.; Laufst.</t>
  </si>
  <si>
    <t>Mi-K; 450kg LG; AfB; 7000 kg Milch p.a.; Anb-Halt.</t>
  </si>
  <si>
    <t>Mi-K; 450kg LG; AfB; 7000 kg Milch p.a.; Laufst.</t>
  </si>
  <si>
    <t>Mi-K; 450kg LG; AfB; 9000 kg Milch p.a.; Anb-Halt.</t>
  </si>
  <si>
    <t>Mi-K; 450kg LG; AfB; 9000 kg Milch p.a.; Laufst.</t>
  </si>
  <si>
    <t>Kälberm.; MAT, 50-250 kg LM, 2,1 Umtr.</t>
  </si>
  <si>
    <t>Kälberm.; MAT+ Kraftf., 50-260 kg LM, 1,9 Umtr.</t>
  </si>
  <si>
    <t>Kälberm.; MAT+ Kraftf., 7-26 Wo., 2,48 Umtr.</t>
  </si>
  <si>
    <t>Kälberm.; MAT+ Kraftf.,Vormast bis 6Wo.,7,5 Umtr.</t>
  </si>
  <si>
    <t>Fresser; Standardfutter  80-210 kg, 2,7 Umtr.</t>
  </si>
  <si>
    <t>Fresser; N-/P-reduziert, 80-210 kg, 2,7 Umtr.</t>
  </si>
  <si>
    <t>Mut-Kuh; 500kg, Absetzgewicht 200 kg mit 6 Mo.</t>
  </si>
  <si>
    <t>Mut-Kuh; 700kg, Absetzgewicht 230 kg mit 6 Mo.</t>
  </si>
  <si>
    <t>Mut-Kuh; 700kg, Absetzgewicht 340 kg mit 9 Mo.</t>
  </si>
  <si>
    <t xml:space="preserve">Sau m. F-Aufz.; bis 8 kg; 22 F.; Uni.-F. </t>
  </si>
  <si>
    <t xml:space="preserve">Sau m. F-Aufz.; bis 8 kg; 22 F.; N-/P-reduziert </t>
  </si>
  <si>
    <t xml:space="preserve">Sau m. F-Aufz.; bis 8 kg; 22 F.; stark N-/P-red.  </t>
  </si>
  <si>
    <t xml:space="preserve">Sau m. F-Aufz.; bis 8 kg; 25 F.; Uni.-F. </t>
  </si>
  <si>
    <t xml:space="preserve">Sau m. F-Aufz.; bis 8 kg; 25 F.; N-/P-reduziert </t>
  </si>
  <si>
    <t xml:space="preserve">Sau m. F-Aufz.; bis 8 kg; 28 F.; stark N-/P-red.  </t>
  </si>
  <si>
    <t xml:space="preserve">Sau m. F-Aufz.; bis 8 kg; 25 F.; stark N-/P-red.  </t>
  </si>
  <si>
    <t xml:space="preserve">Sau m. F-Aufz.; bis 8 kg; 28 F.; Uni.-F. </t>
  </si>
  <si>
    <t xml:space="preserve">Sau m. F-Aufz.; bis 8 kg; 28 F.; N-/P-reduziert </t>
  </si>
  <si>
    <t xml:space="preserve">Sau m. F-Aufz.; bis 28 kg; 22 F.; Uni.-F. </t>
  </si>
  <si>
    <t xml:space="preserve">Sau m. F-Aufz.; bis 28 kg; 22 F.; N-/P-reduziert </t>
  </si>
  <si>
    <t xml:space="preserve">Sau m. F-Aufz.; bis 28 kg; 22 F.; stark N-/P-red.  </t>
  </si>
  <si>
    <t xml:space="preserve">Sau m. F-Aufz.; bis 28 kg; 25 F.; Uni.-F. </t>
  </si>
  <si>
    <t xml:space="preserve">Sau m. F-Aufz.; bis 28 kg; 25 F.; N-/P-reduziert </t>
  </si>
  <si>
    <t xml:space="preserve">Sau m. F-Aufz.; bis 28 kg; 25 F.; stark N-/P-red.  </t>
  </si>
  <si>
    <t xml:space="preserve">Sau m. F-Aufz.; bis 28 kg; 28 F.; Uni.-F. </t>
  </si>
  <si>
    <t xml:space="preserve">Sau m. F-Aufz.; bis 28 kg; 28 F.; N-/P-reduziert </t>
  </si>
  <si>
    <t xml:space="preserve">Sau m. F-Aufz.; bis 28 kg; 28 F.; stark N-/P-red.  </t>
  </si>
  <si>
    <t xml:space="preserve">spezial. F-Aufz.; 450 TZ; 8-28 kg LM; Uni.-F. </t>
  </si>
  <si>
    <t xml:space="preserve">spezial. F-Aufz.; 450 TZ; 8-28 kg LM; stark N-/P-red.  </t>
  </si>
  <si>
    <t xml:space="preserve">spezial. F-Aufz.; 450 TZ; 8-28 kg LM; N-/P-reduziert </t>
  </si>
  <si>
    <t xml:space="preserve">spezial. F-Aufz.; 500 TZ; 8-28 kg LM; Uni.-F. </t>
  </si>
  <si>
    <t xml:space="preserve">spezial. F-Aufz.; 500 TZ; 8-28 kg LM; N-/P-reduziert </t>
  </si>
  <si>
    <t xml:space="preserve">spezial. F-Aufz.; 500 TZ; 8-28 kg LM; stark N-/P-red.  </t>
  </si>
  <si>
    <t>Eberhaltung; 60 kg Zuw./Platz/Jahr</t>
  </si>
  <si>
    <t>Mastschw; Flüssigfüt.; 700g TZ; stark N-/P-red.</t>
  </si>
  <si>
    <t>Mastschw; Flüssigfüt.; 700g TZ; N-/P-reduziert</t>
  </si>
  <si>
    <t>Mastschw; Flüssigfüt.; 750g TZ; N-/P-reduziert</t>
  </si>
  <si>
    <t>Mastschw; Flüssigfüt.; 750g TZ; stark N-/P-red.</t>
  </si>
  <si>
    <t>Mastschw; Flüssigfüt.; 850g TZ; N-/P-reduziert</t>
  </si>
  <si>
    <t>Mastschw; Flüssigfüt.; 850g TZ; stark N-/P-red.</t>
  </si>
  <si>
    <t>Mastschw; Flüssigfüt.; 950g TZ; N-/P-reduziert</t>
  </si>
  <si>
    <t>Mastschw; Flüssigfüt.; 950g TZ; stark N-/P-red.</t>
  </si>
  <si>
    <t>Mastschw; Breiaut./Sensor; 700g TZ; N-/P-reduziert</t>
  </si>
  <si>
    <t>Mastschw; Breiaut./Sensor; 750g TZ; N-/P-reduziert</t>
  </si>
  <si>
    <t>Mastschw; Breiaut./Sensor; 850g TZ; N-/P-reduziert</t>
  </si>
  <si>
    <t>Mastschw; Breiaut./Sensor; 950g TZ; N-/P-reduziert</t>
  </si>
  <si>
    <t>Mastschw; Flüssigfüt.; 700g TZ; Uni.-F.</t>
  </si>
  <si>
    <t>Mastschw; Flüssigfüt.; 750g TZ; Uni.-F.</t>
  </si>
  <si>
    <t>Mastschw; Flüssigfüt.; 850g TZ; Uni.-F.</t>
  </si>
  <si>
    <t>Mastschw; Flüssigfüt.; 950g TZ; Uni.-F.</t>
  </si>
  <si>
    <t>Mastschw; Breiaut./Sensor; 700g TZ; Uni.-F.</t>
  </si>
  <si>
    <t>Mastschw; Breiaut./Sensor; 750g TZ; Uni.-F.</t>
  </si>
  <si>
    <t>Mastschw; Breiaut./Sensor; 850g TZ; Uni.-F.</t>
  </si>
  <si>
    <t>Mastschw; Breiaut./Sensor; 950g TZ; Uni.-F.</t>
  </si>
  <si>
    <t>Jungeberm.; 50/50%; 850g TZ; Uni.-F.</t>
  </si>
  <si>
    <t>Jungeberm.; 50/50%; 850g TZ; N-/P-reduziert</t>
  </si>
  <si>
    <t>Jungeberm.;Flüssigfü.; 50/50%; 850g TZ; Uni.-F.</t>
  </si>
  <si>
    <t>Jungeberm.;Flüssigfü.;50/50%; 850g TZ; N-/P-red.</t>
  </si>
  <si>
    <t>Jungeberm.; 100% männl.; 900g TZ; Uni.-F.</t>
  </si>
  <si>
    <t>Jungeberm.; 100% männl.; 900g TZ; N-/P-red.</t>
  </si>
  <si>
    <t>Jungeberm.; Breiaut./Sensor.; 
50/50%; 850g TZ; Uni.-F.</t>
  </si>
  <si>
    <t>Jungeberm.; Breiaut./Sensor.; 
50/50%; 850g TZ; N-/P-red.</t>
  </si>
  <si>
    <t>Jungeberm.;Flüssigfü.;
100% männl.; 900g TZ; Uni.-F.</t>
  </si>
  <si>
    <t>Jungeberm.;Flüssigfü.;
100% männl.; 900g TZ; N-/P-red.</t>
  </si>
  <si>
    <t>Jungeberm. Breiaut./Sensor.;
100% männl.; 900g TZ; Uni.-F.</t>
  </si>
  <si>
    <t>Jungeberm.; Breiaut./Sensor.;
100% männl.; 900g TZ; N-/P-red.</t>
  </si>
  <si>
    <t>Schaf + Nachzucht; konvent., 1,5 Lämmer/Schaf</t>
  </si>
  <si>
    <t>Schaf + Nachzucht; extensiv, 1,1 Lämmer/Schaf</t>
  </si>
  <si>
    <t>Ziege + Nachzucht;1,5 Lämmer, 800kg Milch p.a.</t>
  </si>
  <si>
    <t>Damtiere; Fleischerz. 1 Altier; 0,85 Kalb</t>
  </si>
  <si>
    <t>Strauß; Laufvogelhaltung (Zucht)</t>
  </si>
  <si>
    <t>Emu,Nandu; Laufvogelhaltung</t>
  </si>
  <si>
    <t>%-Abzug
 Stall/ Lager-
verluste</t>
  </si>
  <si>
    <t xml:space="preserve">Jungs-Aufz.; 28-115kg LM; 180kg Zuw./a; Uni.-F. </t>
  </si>
  <si>
    <t xml:space="preserve">Jungs-Aufz.; 28-115kg LM; 180kg Zuw./a; N-/P-red. </t>
  </si>
  <si>
    <t xml:space="preserve">Jungs-Eing.; 95-135kg LM; 264kg Zuw./a; Uni.-F. </t>
  </si>
  <si>
    <t xml:space="preserve">Jungs-Eing.; 95-135kg LM; 264kg Zuw./a; N-/P-red. </t>
  </si>
  <si>
    <t>Mastschwein; 950g TZ; stark N-/P-red.</t>
  </si>
  <si>
    <t>Mastschwein; 700g TZ; Uni.-F.</t>
  </si>
  <si>
    <t>Mastschwein; 700g TZ; N-/P-reduziert</t>
  </si>
  <si>
    <t>Mastschwein; 700g TZ; stark N-/P-red.</t>
  </si>
  <si>
    <t>Mastschwein; 750g TZ; Uni.-F.</t>
  </si>
  <si>
    <t>Mastschwein; 750g TZ; N-/P-reduziert</t>
  </si>
  <si>
    <t>Mastschwein; 750g TZ; stark N-/P-red.</t>
  </si>
  <si>
    <t>Mastschwein; 850g TZ; Uni.-F.</t>
  </si>
  <si>
    <t>Mastschwein; 850g TZ; N-/P-reduziert</t>
  </si>
  <si>
    <t>Mastschwein; 850g TZ; stark N-/P-red.</t>
  </si>
  <si>
    <t>Mastschwein; 950g TZ; Uni.-F.</t>
  </si>
  <si>
    <t>Mastschwein; 950g TZ; N-/P-reduziert</t>
  </si>
  <si>
    <t>Mastschw; Breiaut./Sensor;950gTZ; stark N-/P-red.</t>
  </si>
  <si>
    <t>Mastschw; Breiaut./Sensor;850gTZ;stark N-/P-red.</t>
  </si>
  <si>
    <t>Mastschw; Breiaut./Sensor;750gTZ; stark N-/P-red.</t>
  </si>
  <si>
    <t>Häsin ; Aufzucht bis 3,0 kg; 52 aufgz. Jungtiere/T/a</t>
  </si>
  <si>
    <t>Häsin;Aufzucht bis0,6 kg LM;52 aufgz.Jungtiere/T/a</t>
  </si>
  <si>
    <t>Mast 0,3-3 kg LM; 14 kg Zuwachs p.a.</t>
  </si>
  <si>
    <t>Putenmast: Hähne; bis 21. Wo., Standardfutter</t>
  </si>
  <si>
    <t>Putenmast: Hähne; bis 21. Wo., N-/P-reduziert</t>
  </si>
  <si>
    <t>Putenmast: Hennen; bis 16. Wo., Standardfutter</t>
  </si>
  <si>
    <t>Putenmast: Hennen; bis 16. Wo., N-/P-reduziert</t>
  </si>
  <si>
    <t>Putenmast: Hähne; 6- 21.Wo.; 2,7 DG, Standardfut.</t>
  </si>
  <si>
    <t>Putenmast: Hähne; 6- 21.Wo.; 2,7 DG., N-/P-reduz.</t>
  </si>
  <si>
    <t>Putenmast: Hähne+Hennen, gemischt., Standardfut.</t>
  </si>
  <si>
    <t>Putenmast: Hähne+Hennen, gemischt., N-/P-reduz.</t>
  </si>
  <si>
    <t>Putenaufzucht bis 5 Wo. je 50% Hähne/Hennen; Standardfutter</t>
  </si>
  <si>
    <t>Puten Elterntier Hähne; Standardfutter</t>
  </si>
  <si>
    <t>Puten Elterntier Hennen; Standardfutter</t>
  </si>
  <si>
    <t>Puten Elterntieraufzucht Hähne; Standardfutter</t>
  </si>
  <si>
    <t>Puten Elterntieraufzucht Hennen; Standardfutter</t>
  </si>
  <si>
    <t>Mast: Pekingenten;19,5 kg Zu./Platz/Jahr; 6,5 DG</t>
  </si>
  <si>
    <t>Mast: Flugenten, 15,4 kg Zu./Platz/Jahr; 4 DG</t>
  </si>
  <si>
    <t>Gänsemast 16 Wo./Tier; Mittelmast 6,8 kg Zu./Tier</t>
  </si>
  <si>
    <t>Gänsem.30Wo./Tier;Spät/Weidemast 7,8kgZu./Tier</t>
  </si>
  <si>
    <t>Gänsemast 9 Wo./Tier;Schnellmast 5 kg Zu./Tier</t>
  </si>
  <si>
    <t>Gänse Elterntiere; Standardfutter</t>
  </si>
  <si>
    <t>Milchviehhaltung Kalb/Färsen</t>
  </si>
  <si>
    <t>(Tierzahl nur zur 
Kontrolle)</t>
  </si>
  <si>
    <t>Anfall Mist je Tierart</t>
  </si>
  <si>
    <t>Bullen (HF,BV); 675 Kg Endg.; ab 45 kg, 0-19 Mo.</t>
  </si>
  <si>
    <t>Bullen (HF,BV); 675 Kg Endg.; 0 bis 6 Monate</t>
  </si>
  <si>
    <t>Bullen (HF,BV); 675 Kg Endg.; 7 bis 12 Monate</t>
  </si>
  <si>
    <t>Bullen (HF,BV); 675 Kg Endg.; über 12 Monate</t>
  </si>
  <si>
    <t>Bullen (HF,BV); 675 Kg Endg.; 5 bis 12 Monate</t>
  </si>
  <si>
    <t>Bullen (HF,BV); 675 Kg Endg.; 5 bis 19 Monate.</t>
  </si>
  <si>
    <t>Bullen (HF,BV); 675 Kg Endg.; 5 bis 19 Monate</t>
  </si>
  <si>
    <t>Bullen (FV); 750 Kg Endg.; ab 45 kg, 0-19 Mo.</t>
  </si>
  <si>
    <t>Bullen (FV); 750 Kg Endg.; 0 bis 6 Monate</t>
  </si>
  <si>
    <t>Bullen (FV); 750 Kg Endg.; 7 bis 12 Monate</t>
  </si>
  <si>
    <t>Bullen (FV); 750 Kg Endg.; über 12 Monate</t>
  </si>
  <si>
    <t>Bullen (FV); 750 Kg Endg.; 5 bis 12 Monate</t>
  </si>
  <si>
    <t>Bullen (FV); 750 Kg Endg.; 5 bis 19 Monate.</t>
  </si>
  <si>
    <t>Bullen (FV); 750 Kg Endg.; 5 bis 19 Monate</t>
  </si>
  <si>
    <t>Bullen (FV); 750 Kg Endg.; ab 80 kg LM</t>
  </si>
  <si>
    <t>Bullen (FV); 750 Kg Endg.; ab 210 kg LM</t>
  </si>
  <si>
    <t>Betrieb:</t>
  </si>
  <si>
    <t>P2O5-Anfall</t>
  </si>
  <si>
    <t>Mistanfall in t</t>
  </si>
  <si>
    <t>für den Gesamtbetrieb:</t>
  </si>
  <si>
    <t>je ha LF:</t>
  </si>
  <si>
    <t>N- Anfall Brutto</t>
  </si>
  <si>
    <t>Betriebsergebnis:</t>
  </si>
  <si>
    <r>
      <t xml:space="preserve">im Betriebsdurchschnitt </t>
    </r>
    <r>
      <rPr>
        <b/>
        <sz val="10"/>
        <rFont val="Arial"/>
        <family val="2"/>
      </rPr>
      <t>zulässig</t>
    </r>
    <r>
      <rPr>
        <sz val="10"/>
        <rFont val="Arial"/>
        <family val="2"/>
      </rPr>
      <t xml:space="preserve"> unter Berücksichtigung von Restriktionsflächen:</t>
    </r>
  </si>
  <si>
    <t>Zulässige betriebliche N-Obergrenze:</t>
  </si>
  <si>
    <t>Berechnung der betrieblichen N-Obergrenze</t>
  </si>
  <si>
    <t>GVE gesamt</t>
  </si>
  <si>
    <t>Reduzierung des Mist-, Jauch- Gülleanfall bei 100% Weidehaltung</t>
  </si>
  <si>
    <t>Mist in m³</t>
  </si>
  <si>
    <t>Mist in t</t>
  </si>
  <si>
    <t>Mist in m³ nach Tierart</t>
  </si>
  <si>
    <t>Mist in t nach Tierart</t>
  </si>
  <si>
    <t>Gülle / Jauche m³</t>
  </si>
  <si>
    <t>Gülle/Jauche nach Tierart</t>
  </si>
  <si>
    <t>N Anfall aus Beweidung</t>
  </si>
  <si>
    <t>P2O5 Anfall aus beweidung</t>
  </si>
  <si>
    <t>Hähnchenmast 29T;1,6kg Endgew. 1,56kg Zu./Tier;
10,1 Umtriebe; N-/P-reduz. Futter</t>
  </si>
  <si>
    <t>Hähnchenmast 29T;1,6kg Endgew. 1,56kg Zu./Tier;
10,1 Umtriebe; Standardfutter</t>
  </si>
  <si>
    <t>Hähnchenmast 29T;1,6kg Endgew. 1,56kg Zu./Tier;
10,1 Umtriebe; stark N-/P-reduz. Futter</t>
  </si>
  <si>
    <t>Hähnchenmast 34T;2,1kg Endgew. 2,06kg Zu./Tier;
8,9 Umtriebe; Standardfutter</t>
  </si>
  <si>
    <t>Hähnchenmast 34T;2,1kg Endgew. 2,06kg Zu./Tier;
8,9 Umtriebe; N-/P-reduz. Futter</t>
  </si>
  <si>
    <t>Hähnchenmast 34T;2,1kg Endgew. 2,06kg Zu./Tier;
8,9 Umtriebe; stark N-/P-reduz. Futter</t>
  </si>
  <si>
    <t>Hähnchenmast 42T; 2,8kg Endgew. 2,76kg Zu./Tier;
7,4 Umtriebe; Standardfutter</t>
  </si>
  <si>
    <t>Hähnchenmast 42T; 2,8kg Endgew. 2,76kg Zu./Tier;
7,4 Umtriebe; N-/P-reduz. Futter</t>
  </si>
  <si>
    <t>Hähnchenmast 42T; 2,8kg Endgew. 2,76kg Zu./Tier;
7,4 Umtriebe; stark N-/P-reduz. Futter</t>
  </si>
  <si>
    <t>Alternative Standart Hähnchenmast;
60 Masttage u. 7 Servicetage je Umtrieb; 2,4 kg Endgewicht;
 5,4 Umtriebe/Jahr</t>
  </si>
  <si>
    <t xml:space="preserve">Junghennenaufzuchtplatz; 2,6 Umtriebe; braun 3,67kg Zu/Tier; N-/P-reduziert, </t>
  </si>
  <si>
    <t xml:space="preserve">Junghennenaufzuchtplatz; 2,6 Umtriebe; braun 3,67kg Zu/Tier; Standartfutter, </t>
  </si>
  <si>
    <t xml:space="preserve">Junghennenaufzuchtplatz; 2,6 Umtriebe; braun 3,67kg Zu/Tier; alternative Fütterung, </t>
  </si>
  <si>
    <t xml:space="preserve">Junghennenaufzuchtplatz; 2,6 Umtriebe; weiß 3,15kg Zu/Tier; Standartfutter, </t>
  </si>
  <si>
    <t xml:space="preserve">Junghennenaufzuchtplatz; 2,6 Umtriebe; weiß 3,15kg Zu/Tier; N-/P-reduziert, </t>
  </si>
  <si>
    <t xml:space="preserve">Junghennenaufzuchtplatz; 2,6 Umtriebe;weiß 3,15kg Zu/Tier; alternative Fütterung, </t>
  </si>
  <si>
    <t>Legehennenplatz, 0,8 Umtriebe/ Jahr;
braun; 22,8 kg Eimasse/Tier;
Standartfutter</t>
  </si>
  <si>
    <t>Legehennenplatz, 0,8 Umtriebe/ Jahr;
weiß; 23,8 kg Eimasse/Tier
Standartfutter</t>
  </si>
  <si>
    <t>Legehennenplatz, 0,8 Umtriebe/ Jahr;
weiß; 23,8 kg Eimasse/Tier
N-/P reduziert</t>
  </si>
  <si>
    <t>Legehennenplatz,(Freilandhaltung)
 0,8 Umtriebe/ Jahr;braun; 22,8 kg Eimasse/Tier;
N-/Preduziert;
 Dunganfall 90%Stall 10% Freiland</t>
  </si>
  <si>
    <t>Legehennenplatz,(Freilandhaltung), 
0,8 Umtriebe/ Jahr; braun; 22,8 kg Eimasse/Tier;
Alternative Fütterung, 
Dunganfall 90%Stall 10% Freiland</t>
  </si>
  <si>
    <t>Hähnchen Elterntiere Hennen, Standartfutter</t>
  </si>
  <si>
    <t>Hähnchen Elterntiere Hähne, N-/P-reduz. Futter</t>
  </si>
  <si>
    <t>Hähnchen Elterntiere Hähne, Standartfutter</t>
  </si>
  <si>
    <t>Hähnchen Elterntiere Hennen, N-/P-reduz. Futter</t>
  </si>
  <si>
    <t>Mi-K, 6000kg Milch p.a.; Grasbetonte Grobfutterration, ohne Weidegang, N/P-red. Fütterung</t>
  </si>
  <si>
    <t>Mi-K, 8000kg Milch p.a.; Grasbetonte Grobfutterration, ohne Weidegang, N/P-red. Fütterung</t>
  </si>
  <si>
    <t>Mi-K, 10000kg Milch p.a.; Grasbetonte Grobfutterration, ohne Weidegang, N/P-red. Fütterung</t>
  </si>
  <si>
    <t>Mi-K, 12000kg Milch p.a.; Grasbetonte Grobfutterration, ohne Weidegang, N/P-red. Fütterung</t>
  </si>
  <si>
    <t>Mi-K, 6000kg Milch p.a.; Maisbetonte Grobfutterration, ohne Weidegang, N/P-red. Fütterung</t>
  </si>
  <si>
    <t>Mi-K, 8000kg Milch p.a.; Maisbetonte Grobfutterration, ohne Weidegang, N/P-red. Fütterung</t>
  </si>
  <si>
    <t>Mi-K, 10000kg Milch p.a.; Maisbetonte Grobfutterration, ohne Weidegang, N/P-red. Fütterung</t>
  </si>
  <si>
    <t>Mi-K, 12000kg Milch p.a.; Maisbetonte Grobfutterration, ohne Weidegang, N/P-red. Fütterung</t>
  </si>
  <si>
    <t>Kälbermast; individuelle Stallbilanz</t>
  </si>
  <si>
    <t>Rosa Kalbfl.-Erz.; 55 bis 330 kg LM; 1,6 Umtr., Standard</t>
  </si>
  <si>
    <t>Rosa Kalbfl.-Erz.; 55 bis 330 kg LM; 1,6 Umtr., N-/P-red.</t>
  </si>
  <si>
    <t>Rosa Kalbfl.-Erz.; 55 bis 110 kg LM; 4,7 Umtr., Standard</t>
  </si>
  <si>
    <t>Rosa Kalbfl.-Erz.; 55 bis 110 kg LM; 4,7 Umtr., N-/P-red.</t>
  </si>
  <si>
    <t>Rosa Kalbfl.-Erz.; 110 bis 330 kg LM; 2,3 Umtr., Standard</t>
  </si>
  <si>
    <t>Rosa Kalbfl.-Erz.; 110 bis 330 kg LM; 2,3 Umtr., N-/P-red.</t>
  </si>
  <si>
    <t>Kälberm.; MAT+ Kraftf.,50 bis 290 kg LM; 1,7 Umtriebe</t>
  </si>
  <si>
    <t>Kälberm.; MAT+ Kraftf.,50 bis 310 kg LM; 1,7 Umtriebe</t>
  </si>
  <si>
    <t xml:space="preserve">Sau m. F-Aufz.; bis 8 kg; 22 F.; sehr stark N-/P-red.  </t>
  </si>
  <si>
    <t xml:space="preserve">Sau m. F-Aufz.; bis 8 kg; 25 F.; sehr stark N-/P-red.  </t>
  </si>
  <si>
    <t xml:space="preserve">Sau m. F-Aufz.; bis 8 kg; 28 F.; sehr stark N-/P-red.  </t>
  </si>
  <si>
    <t xml:space="preserve">Sau m. F-Aufz.; bis 8 kg; 31 F.; stark N-/P-red.  </t>
  </si>
  <si>
    <t xml:space="preserve">Sau m. F-Aufz.; bis 8 kg; 31 F.; sehr stark N-/P-red.  </t>
  </si>
  <si>
    <t xml:space="preserve">Sau m. F-Aufz.; bis 8 kg; 34 F.; stark N-/P-red.  </t>
  </si>
  <si>
    <t xml:space="preserve">Sau m. F-Aufz.; bis 8 kg; 34 F.; sehr stark N-/P-red.  </t>
  </si>
  <si>
    <t xml:space="preserve">Sau m. F-Aufz.; bis 28 kg; 22 F.; sehr stark N-/P-red.  </t>
  </si>
  <si>
    <t xml:space="preserve">Sau m. F-Aufz.; bis 28 kg; 25 F.; sehr stark N-/P-red.  </t>
  </si>
  <si>
    <t xml:space="preserve">Sau m. F-Aufz.; bis 28 kg; 28 F.; sehr stark N-/P-red.  </t>
  </si>
  <si>
    <t xml:space="preserve">Sau m. F-Aufz.; bis 28 kg; 31 F.; stark N-/P-red.  </t>
  </si>
  <si>
    <t xml:space="preserve">Sau m. F-Aufz.; bis 28 kg; 31 F.; sehr stark N-/P-red.  </t>
  </si>
  <si>
    <t xml:space="preserve">Sau m. F-Aufz.; bis 28 kg; 34 F.; stark N-/P-red.  </t>
  </si>
  <si>
    <t xml:space="preserve">Sau m. F-Aufz.; bis 28 kg; 34 F.; sehr stark N-/P-red.  </t>
  </si>
  <si>
    <t>spezial. F-Aufz.; 450 TZ; 8-28 kg LM; sehr stark N-/P-reduziert</t>
  </si>
  <si>
    <t>spezial. F-Aufz.; 500 TZ; 8-28 kg LM; sehr stark N-/P-reduziert</t>
  </si>
  <si>
    <t>Mastschwein; 700g TZ; sehr stark N-/P-red.</t>
  </si>
  <si>
    <t>Mastschwein; 750g TZ;  sehr stark N-/P-red.</t>
  </si>
  <si>
    <t>Mastschwein; 750g TZ; sehr stark N-/P-red.</t>
  </si>
  <si>
    <t>Mastschwein; 850g TZ; sehr stark N-/P-red.</t>
  </si>
  <si>
    <t>Mastschwein; 950g TZ; sehr stark N-/P-red.</t>
  </si>
  <si>
    <t>Mastschwein; 1050g TZ; stark N-/P-red.</t>
  </si>
  <si>
    <t>Mastschwein; 1050g TZ; sehr stark N-/P-red.</t>
  </si>
  <si>
    <t>Mastschw; Flüssigfüt.; 700g TZ; sehr stark N-/P-red.</t>
  </si>
  <si>
    <t>Mastschw; Flüssigfüt.; 750g TZ; sehr stark N-/P-red.</t>
  </si>
  <si>
    <t>Mastschw; Flüssigfüt.; 850g TZ; sehr stark N-/P-red.</t>
  </si>
  <si>
    <t>Mastschw; Flüssigfüt.; 950g TZ; sehr stark N-/P-red.</t>
  </si>
  <si>
    <t>Mastschw; Flüssigfüt.; 1050g TZ; stark N-/P-red.</t>
  </si>
  <si>
    <t>Mastschw; Flüssigfüt.; 1050g TZ; sehr stark N-/P-red.</t>
  </si>
  <si>
    <t>Mastschw; Breiaut./Sensor; 700gTZ; stark N-/P-red.</t>
  </si>
  <si>
    <t>Mastschw; Breiaut./Sensor; 700gTZ; sehr stark N-/P-red.</t>
  </si>
  <si>
    <t>Mastschw; Breiaut./Sensor;750gTZ; sehr stark N-/P-red.</t>
  </si>
  <si>
    <t>Mastschw; Breiaut./Sensor;850gTZ;sehr stark N-/P-red.</t>
  </si>
  <si>
    <t>Mastschw; Breiaut./Sensor;950gTZ; sehr stark N-/P-red.</t>
  </si>
  <si>
    <t>Mastschw; Breiaut./Sensor; 1050gTZ; stark N-/P-red.</t>
  </si>
  <si>
    <t>Mastschw; Breiaut./Sensor; 1050gTZ; sehr stark N-/P-red.</t>
  </si>
  <si>
    <t>Jungeberm.; 50/50%; 850g TZ; stark N-/P-reduziert</t>
  </si>
  <si>
    <t>Jungeberm.; 50/50%; 850g TZ; sehr stark N-/P-reduziert</t>
  </si>
  <si>
    <t>Jungeberm.;Flüssigfü.; 50/50%; 850g TZ; stark N-/P reduziert</t>
  </si>
  <si>
    <t>Jungeberm.;Flüssigfü.; 50/50%; 850g TZ; sehr stark N-/P reduziert</t>
  </si>
  <si>
    <t>Jungeberm.; Breiaut./Sensor.; 
50/50%; 850g TZ; stark N-/P-red.</t>
  </si>
  <si>
    <t>Jungeberm.; Breiaut./Sensor.; 
50/50%; 850g TZ; sehr stark N-/P-red.</t>
  </si>
  <si>
    <t>Jungeberm.; 100% männl.; 900g TZ; stark N-/P-red.</t>
  </si>
  <si>
    <t>Jungeberm.; 100% männl.; 900g TZ; stark  N-/P-red.</t>
  </si>
  <si>
    <t>Jungeberm.; 100% männl.; 900g TZ; sehr stark N-/P-red.</t>
  </si>
  <si>
    <t>Jungeberm.; 100% männl.; 1000g TZ; stark N-/P-red.</t>
  </si>
  <si>
    <t>Jungeberm.; 100% männl.; 1000g TZ; stark  N-/P-red.</t>
  </si>
  <si>
    <t>Jungeberm.; 100% männl.; 1000g TZ; sehr stark N-/P-red.</t>
  </si>
  <si>
    <t>Jungeberm.;Flüssigfü.;
100% männl.; 900g TZ; stark  N-/P-red.</t>
  </si>
  <si>
    <t>Jungeberm.;Flüssigfü.;
100% männl.; 900g TZ; sehr stark N-/P-red.</t>
  </si>
  <si>
    <t>Jungeberm.;Flüssigfü.;
100% männl.; 1000g TZ; stark  N-/P-red.</t>
  </si>
  <si>
    <t>Jungeberm.;Flüssigfü.;
100% männl.; 1000g TZ; sehr stark N-/P-red.</t>
  </si>
  <si>
    <t>Jungeberm.; Breiaut./Sensor.;
100% männl.; 1000g TZ; N-/P-red.</t>
  </si>
  <si>
    <t>Reit-Pony, 300kg LM, Stallhaltung</t>
  </si>
  <si>
    <t>Reit-Pony, 300kg LM, Weide/Stall</t>
  </si>
  <si>
    <t>Pony,  350 kg LM, Zuchtstute; Stall/Weide, 0,5 Fohlen p.a.</t>
  </si>
  <si>
    <t>Pony, Aufzucht; 6.-36. Monat 150kg Zuwachs</t>
  </si>
  <si>
    <t>Reitpferd, 500-600 kg LM, Stallhaltung</t>
  </si>
  <si>
    <t>Reitpferd, 500-600 kg LM, Stall/Weide</t>
  </si>
  <si>
    <t>Großpferd Zuchtstute 600 kg LM  Stall/Weide; 
0,5 Fohlen p.a.</t>
  </si>
  <si>
    <t>Großpferd, Aufzuchtpferd
Aufzucht 6.-36. Monat 365 kg Zuwachs</t>
  </si>
  <si>
    <t>Shetlandpony, 200kg LM, Stallhaltung</t>
  </si>
  <si>
    <t>Shetlandpony, 200kg LM, Weide/Stall</t>
  </si>
  <si>
    <t>Reitpferd, 420kg LM, Stallhaltung</t>
  </si>
  <si>
    <t>Reitpferd, 420kg LM, Stall-/Weidehaltung</t>
  </si>
  <si>
    <t>Reitpferd, 550kg LM, Stallhaltung</t>
  </si>
  <si>
    <t>Reitpferd, 550kg LM, Stall-/Weidehaltung</t>
  </si>
  <si>
    <t>Zug-/Reitpferd, 850kg LM, Stallhaltung</t>
  </si>
  <si>
    <t>Zug-/Reitpferd, 850kg LM, Stall-/Weidehaltung</t>
  </si>
  <si>
    <t>Shetlandpony-Stute, 220kg LM, 0,5 Fohlen p.a.</t>
  </si>
  <si>
    <t>Pony, Aufzucht; 200kg LM 7-12 Monate</t>
  </si>
  <si>
    <t>Pony, Aufzucht; 200kg LM 25-36 Monate</t>
  </si>
  <si>
    <t>Pony, Aufzucht; 200kg LM 13-24 Monate</t>
  </si>
  <si>
    <t>Pferd Zuchtstute 450 kg LM; 0,5 Fohlen p.a.</t>
  </si>
  <si>
    <t>Pferd Zuchtstute 600 kg LM; 0,5 Fohlen p.a.</t>
  </si>
  <si>
    <t>Pferd Zuchtstute 900 kg LM; 0,5 Fohlen p.a.</t>
  </si>
  <si>
    <t>Kleinpferd, Aufzucht, 420 kg LM, 7-12 Monate</t>
  </si>
  <si>
    <t>Kleinpferd, Aufzucht, 420 kg LM, 13-24 Monate</t>
  </si>
  <si>
    <t>Kleinpferd, Aufzucht, 420 kg LM, 25-36 Monate</t>
  </si>
  <si>
    <t>Großpferd, Aufzucht, 550 kg LM, 7-12 Monate</t>
  </si>
  <si>
    <t>Großpferd, Aufzucht, 550 kg LM, 13-24 Monate</t>
  </si>
  <si>
    <t>Großpferd, Aufzucht, 550 kg LM, 25-36 Monate</t>
  </si>
  <si>
    <t>Kaltblutpferd, Aufzucht, 850 kg LM, 7-12 Monate</t>
  </si>
  <si>
    <t>Kaltblutpferd, Aufzucht, 850 kg LM, 13-24 Monate</t>
  </si>
  <si>
    <t>Kaltblutpferd, Aufzucht, 850 kg LM, 25-36 Monate</t>
  </si>
  <si>
    <t>Legehennenplatz, 0,8 Umtriebe/ Jahr;
braun; 22,8 kg Eimassse/Tier;
N-/Preduziert</t>
  </si>
  <si>
    <t>Legehennenplatz, (Freilandhaltung) 
 0,8 Umtriebe/ Jahr;braun; 22,8 kg Eimassse/Tier;
Standartfutter;
 Dunganfall 90%Stall 10% Freiland</t>
  </si>
  <si>
    <t>Legehennenplatz, (Freilandhaltung) 
 0,8 Umtriebe/ Jahr; weiß;23,8 kg Eimasse/Tier;
Standartfutter;
 Dunganfall 90%Stall 10% Freiland</t>
  </si>
  <si>
    <t>Legehennenplatz,(Freilandhaltung)
 0,8 Umtriebe/ Jahr; weiß 23,8 kg Eimasse/Tier;
N-/P-reduziert, 
Dunganfall 90%Stall 10% Freiland</t>
  </si>
  <si>
    <t>Legehennenplatz,(Freilandhaltung), 
0,8 Umtriebe/ Jahr; weiß;23,8 kg Eimasse/Tier;
Alternative Fütterung
Dunganfall 90%Stall 10% Freiland</t>
  </si>
  <si>
    <t>Rosa Kalbfl.-Erz.; 50-350 kg, 1,3 Umtr.</t>
  </si>
  <si>
    <t xml:space="preserve">Kälbermast </t>
  </si>
  <si>
    <t>Putenmast: Hennen; 6- 16.Wo.; 3,3 DG,Standardfut.</t>
  </si>
  <si>
    <t>Putenmast: Hennen; 6- 16.Wo.; 3,3 DG.,N-/P-reduz.</t>
  </si>
  <si>
    <r>
      <rPr>
        <i/>
        <sz val="9"/>
        <rFont val="Arial"/>
        <family val="2"/>
      </rPr>
      <t xml:space="preserve">Kalb: </t>
    </r>
    <r>
      <rPr>
        <sz val="9"/>
        <rFont val="Arial"/>
        <family val="2"/>
      </rPr>
      <t>Aufzucht, 0-4 Mon, 45-135 kg LM; 3 Durchg.</t>
    </r>
  </si>
  <si>
    <r>
      <t xml:space="preserve">Kalb: Aufzucht, </t>
    </r>
    <r>
      <rPr>
        <sz val="9"/>
        <rFont val="Arial"/>
        <family val="2"/>
      </rPr>
      <t>0-4 Mon, 45-135 kg LM; 3 Durchg.</t>
    </r>
  </si>
  <si>
    <r>
      <rPr>
        <i/>
        <sz val="9"/>
        <rFont val="Arial"/>
        <family val="2"/>
      </rPr>
      <t>Färsen: GL; konv;</t>
    </r>
    <r>
      <rPr>
        <sz val="9"/>
        <rFont val="Arial"/>
        <family val="2"/>
      </rPr>
      <t xml:space="preserve"> 0-27 Mo., 605 kg Zu.</t>
    </r>
  </si>
  <si>
    <r>
      <rPr>
        <i/>
        <sz val="9"/>
        <rFont val="Arial"/>
        <family val="2"/>
      </rPr>
      <t xml:space="preserve">Färsen: GL; konv; </t>
    </r>
    <r>
      <rPr>
        <sz val="9"/>
        <rFont val="Arial"/>
        <family val="2"/>
      </rPr>
      <t>0-27 Mo., 605 kg Zu.</t>
    </r>
  </si>
  <si>
    <r>
      <rPr>
        <i/>
        <sz val="9"/>
        <rFont val="Arial"/>
        <family val="2"/>
      </rPr>
      <t>Färsen: GL; konv</t>
    </r>
    <r>
      <rPr>
        <sz val="9"/>
        <rFont val="Arial"/>
        <family val="2"/>
      </rPr>
      <t>; 5-12 Monate</t>
    </r>
  </si>
  <si>
    <r>
      <rPr>
        <i/>
        <sz val="9"/>
        <rFont val="Arial"/>
        <family val="2"/>
      </rPr>
      <t>Färsen: GL; konv;</t>
    </r>
    <r>
      <rPr>
        <sz val="9"/>
        <rFont val="Arial"/>
        <family val="2"/>
      </rPr>
      <t xml:space="preserve"> 5-12 Monate</t>
    </r>
  </si>
  <si>
    <r>
      <rPr>
        <i/>
        <sz val="9"/>
        <rFont val="Arial"/>
        <family val="2"/>
      </rPr>
      <t>Färsen: GL; konv</t>
    </r>
    <r>
      <rPr>
        <sz val="9"/>
        <rFont val="Arial"/>
        <family val="2"/>
      </rPr>
      <t>; 5-27 Monate, 515 kg Zu.</t>
    </r>
  </si>
  <si>
    <r>
      <rPr>
        <i/>
        <sz val="9"/>
        <rFont val="Arial"/>
        <family val="2"/>
      </rPr>
      <t>Färsen: GL; konv;</t>
    </r>
    <r>
      <rPr>
        <sz val="9"/>
        <rFont val="Arial"/>
        <family val="2"/>
      </rPr>
      <t xml:space="preserve"> 5-27 Monate, 515 kg Zu.</t>
    </r>
  </si>
  <si>
    <r>
      <rPr>
        <i/>
        <sz val="9"/>
        <rFont val="Arial"/>
        <family val="2"/>
      </rPr>
      <t>Färsen: GL; konv;</t>
    </r>
    <r>
      <rPr>
        <sz val="9"/>
        <rFont val="Arial"/>
        <family val="2"/>
      </rPr>
      <t xml:space="preserve"> 0 bis 6 Monate</t>
    </r>
  </si>
  <si>
    <r>
      <rPr>
        <i/>
        <sz val="9"/>
        <rFont val="Arial"/>
        <family val="2"/>
      </rPr>
      <t>Färsen: GL; konv</t>
    </r>
    <r>
      <rPr>
        <sz val="9"/>
        <rFont val="Arial"/>
        <family val="2"/>
      </rPr>
      <t>; 0 bis 6 Monate</t>
    </r>
  </si>
  <si>
    <r>
      <rPr>
        <i/>
        <sz val="9"/>
        <rFont val="Arial"/>
        <family val="2"/>
      </rPr>
      <t>Färsen: GL; konv;</t>
    </r>
    <r>
      <rPr>
        <sz val="9"/>
        <rFont val="Arial"/>
        <family val="2"/>
      </rPr>
      <t xml:space="preserve"> 7 bis 12 Monate</t>
    </r>
  </si>
  <si>
    <r>
      <rPr>
        <i/>
        <sz val="9"/>
        <rFont val="Arial"/>
        <family val="2"/>
      </rPr>
      <t xml:space="preserve">Färsen: GL; konv; </t>
    </r>
    <r>
      <rPr>
        <sz val="9"/>
        <rFont val="Arial"/>
        <family val="2"/>
      </rPr>
      <t>7 bis 12 Monate</t>
    </r>
  </si>
  <si>
    <r>
      <rPr>
        <i/>
        <sz val="9"/>
        <rFont val="Arial"/>
        <family val="2"/>
      </rPr>
      <t>Färsen: GL; konv;</t>
    </r>
    <r>
      <rPr>
        <sz val="9"/>
        <rFont val="Arial"/>
        <family val="2"/>
      </rPr>
      <t xml:space="preserve"> 13 bis 24 Monate</t>
    </r>
  </si>
  <si>
    <r>
      <rPr>
        <i/>
        <sz val="9"/>
        <rFont val="Arial"/>
        <family val="2"/>
      </rPr>
      <t xml:space="preserve">Färsen: GL; konv; </t>
    </r>
    <r>
      <rPr>
        <sz val="9"/>
        <rFont val="Arial"/>
        <family val="2"/>
      </rPr>
      <t>13 bis 24 Monate</t>
    </r>
  </si>
  <si>
    <r>
      <rPr>
        <i/>
        <sz val="9"/>
        <rFont val="Arial"/>
        <family val="2"/>
      </rPr>
      <t>Färsen: GL; konv</t>
    </r>
    <r>
      <rPr>
        <sz val="9"/>
        <rFont val="Arial"/>
        <family val="2"/>
      </rPr>
      <t>; über 24 Monate.</t>
    </r>
  </si>
  <si>
    <r>
      <rPr>
        <i/>
        <sz val="9"/>
        <rFont val="Arial"/>
        <family val="2"/>
      </rPr>
      <t>Färsen: GL; konv;</t>
    </r>
    <r>
      <rPr>
        <sz val="9"/>
        <rFont val="Arial"/>
        <family val="2"/>
      </rPr>
      <t xml:space="preserve"> über 24 Monate.</t>
    </r>
  </si>
  <si>
    <r>
      <rPr>
        <i/>
        <sz val="9"/>
        <rFont val="Arial"/>
        <family val="2"/>
      </rPr>
      <t>Färsen: GL; ext.;</t>
    </r>
    <r>
      <rPr>
        <sz val="9"/>
        <rFont val="Arial"/>
        <family val="2"/>
      </rPr>
      <t xml:space="preserve"> 0-27 Mo., 605 kg Zu.</t>
    </r>
  </si>
  <si>
    <r>
      <rPr>
        <i/>
        <sz val="9"/>
        <rFont val="Arial"/>
        <family val="2"/>
      </rPr>
      <t>Färsen: GL; ext.</t>
    </r>
    <r>
      <rPr>
        <sz val="9"/>
        <rFont val="Arial"/>
        <family val="2"/>
      </rPr>
      <t>; 0-27 Mo., 605 kg Zu.</t>
    </r>
  </si>
  <si>
    <r>
      <rPr>
        <i/>
        <sz val="9"/>
        <rFont val="Arial"/>
        <family val="2"/>
      </rPr>
      <t>Färsen: GL; ext</t>
    </r>
    <r>
      <rPr>
        <sz val="9"/>
        <rFont val="Arial"/>
        <family val="2"/>
      </rPr>
      <t>.; 5-12 Monate</t>
    </r>
  </si>
  <si>
    <r>
      <rPr>
        <i/>
        <sz val="9"/>
        <rFont val="Arial"/>
        <family val="2"/>
      </rPr>
      <t>Färsen: GL; ext.</t>
    </r>
    <r>
      <rPr>
        <sz val="9"/>
        <rFont val="Arial"/>
        <family val="2"/>
      </rPr>
      <t>; 5-12 Monate</t>
    </r>
  </si>
  <si>
    <r>
      <rPr>
        <i/>
        <sz val="9"/>
        <rFont val="Arial"/>
        <family val="2"/>
      </rPr>
      <t>Färsen: GL; ext.;</t>
    </r>
    <r>
      <rPr>
        <sz val="9"/>
        <rFont val="Arial"/>
        <family val="2"/>
      </rPr>
      <t xml:space="preserve"> 5-27 Monate, 515 kg Zu.</t>
    </r>
  </si>
  <si>
    <r>
      <rPr>
        <i/>
        <sz val="9"/>
        <rFont val="Arial"/>
        <family val="2"/>
      </rPr>
      <t>Färsen: GL; ext</t>
    </r>
    <r>
      <rPr>
        <sz val="9"/>
        <rFont val="Arial"/>
        <family val="2"/>
      </rPr>
      <t>.; 5-27 Monate, 515 kg Zu.</t>
    </r>
  </si>
  <si>
    <r>
      <rPr>
        <i/>
        <sz val="9"/>
        <rFont val="Arial"/>
        <family val="2"/>
      </rPr>
      <t>Färsen: GL; ext</t>
    </r>
    <r>
      <rPr>
        <sz val="9"/>
        <rFont val="Arial"/>
        <family val="2"/>
      </rPr>
      <t>.; 0 bis 6 Monate</t>
    </r>
  </si>
  <si>
    <r>
      <rPr>
        <i/>
        <sz val="9"/>
        <rFont val="Arial"/>
        <family val="2"/>
      </rPr>
      <t xml:space="preserve">Färsen: GL; ext.; </t>
    </r>
    <r>
      <rPr>
        <sz val="9"/>
        <rFont val="Arial"/>
        <family val="2"/>
      </rPr>
      <t>7 bis 12 Monate</t>
    </r>
  </si>
  <si>
    <r>
      <rPr>
        <i/>
        <sz val="9"/>
        <rFont val="Arial"/>
        <family val="2"/>
      </rPr>
      <t>Färsen: GL; ext.;</t>
    </r>
    <r>
      <rPr>
        <sz val="9"/>
        <rFont val="Arial"/>
        <family val="2"/>
      </rPr>
      <t xml:space="preserve"> 7 bis 12 Monate</t>
    </r>
  </si>
  <si>
    <r>
      <rPr>
        <i/>
        <sz val="9"/>
        <rFont val="Arial"/>
        <family val="2"/>
      </rPr>
      <t>Färsen: GL; ext.</t>
    </r>
    <r>
      <rPr>
        <sz val="9"/>
        <rFont val="Arial"/>
        <family val="2"/>
      </rPr>
      <t>; 13 bis 24 Monate</t>
    </r>
  </si>
  <si>
    <r>
      <rPr>
        <i/>
        <sz val="9"/>
        <rFont val="Arial"/>
        <family val="2"/>
      </rPr>
      <t xml:space="preserve">Färsen: GL; ext.; </t>
    </r>
    <r>
      <rPr>
        <sz val="9"/>
        <rFont val="Arial"/>
        <family val="2"/>
      </rPr>
      <t>13 bis 24 Monate</t>
    </r>
  </si>
  <si>
    <r>
      <rPr>
        <i/>
        <sz val="9"/>
        <rFont val="Arial"/>
        <family val="2"/>
      </rPr>
      <t>Färsen: GL; ext.;</t>
    </r>
    <r>
      <rPr>
        <sz val="9"/>
        <rFont val="Arial"/>
        <family val="2"/>
      </rPr>
      <t xml:space="preserve"> über 24 Monate.</t>
    </r>
  </si>
  <si>
    <r>
      <rPr>
        <i/>
        <sz val="9"/>
        <rFont val="Arial"/>
        <family val="2"/>
      </rPr>
      <t>Färsen: GL; ext.</t>
    </r>
    <r>
      <rPr>
        <sz val="9"/>
        <rFont val="Arial"/>
        <family val="2"/>
      </rPr>
      <t>; über 24 Monate.</t>
    </r>
  </si>
  <si>
    <r>
      <rPr>
        <i/>
        <sz val="9"/>
        <rFont val="Arial"/>
        <family val="2"/>
      </rPr>
      <t>Färsen: AfB + Weide;</t>
    </r>
    <r>
      <rPr>
        <sz val="9"/>
        <rFont val="Arial"/>
        <family val="2"/>
      </rPr>
      <t xml:space="preserve"> 0-27 Mo., 605 kg Zu.</t>
    </r>
  </si>
  <si>
    <r>
      <rPr>
        <i/>
        <sz val="9"/>
        <rFont val="Arial"/>
        <family val="2"/>
      </rPr>
      <t>Färsen: AfB + Weide;</t>
    </r>
    <r>
      <rPr>
        <sz val="9"/>
        <rFont val="Arial"/>
        <family val="2"/>
      </rPr>
      <t xml:space="preserve"> 5-12 Monate</t>
    </r>
  </si>
  <si>
    <r>
      <rPr>
        <i/>
        <sz val="9"/>
        <rFont val="Arial"/>
        <family val="2"/>
      </rPr>
      <t xml:space="preserve">Färsen: AfB + Weide; </t>
    </r>
    <r>
      <rPr>
        <sz val="9"/>
        <rFont val="Arial"/>
        <family val="2"/>
      </rPr>
      <t>5-12 Monate</t>
    </r>
  </si>
  <si>
    <r>
      <rPr>
        <i/>
        <sz val="9"/>
        <rFont val="Arial"/>
        <family val="2"/>
      </rPr>
      <t>Färsen: AfB + Weide;</t>
    </r>
    <r>
      <rPr>
        <sz val="9"/>
        <rFont val="Arial"/>
        <family val="2"/>
      </rPr>
      <t xml:space="preserve"> 5-27 Monate, 515 kg Zu.</t>
    </r>
  </si>
  <si>
    <r>
      <rPr>
        <i/>
        <sz val="9"/>
        <rFont val="Arial"/>
        <family val="2"/>
      </rPr>
      <t>Färsen: AfB + Weide;</t>
    </r>
    <r>
      <rPr>
        <sz val="9"/>
        <rFont val="Arial"/>
        <family val="2"/>
      </rPr>
      <t xml:space="preserve"> 0 bis 6 Monate</t>
    </r>
  </si>
  <si>
    <r>
      <rPr>
        <i/>
        <sz val="9"/>
        <rFont val="Arial"/>
        <family val="2"/>
      </rPr>
      <t>Färsen: AfB + Weide;</t>
    </r>
    <r>
      <rPr>
        <sz val="9"/>
        <rFont val="Arial"/>
        <family val="2"/>
      </rPr>
      <t xml:space="preserve"> 7 bis 12 Monate</t>
    </r>
  </si>
  <si>
    <r>
      <rPr>
        <i/>
        <sz val="9"/>
        <rFont val="Arial"/>
        <family val="2"/>
      </rPr>
      <t xml:space="preserve">Färsen: AfB + Weide; </t>
    </r>
    <r>
      <rPr>
        <sz val="9"/>
        <rFont val="Arial"/>
        <family val="2"/>
      </rPr>
      <t>7 bis 12 Monate</t>
    </r>
  </si>
  <si>
    <r>
      <rPr>
        <i/>
        <sz val="9"/>
        <rFont val="Arial"/>
        <family val="2"/>
      </rPr>
      <t>Färsen: AfB + Weide;</t>
    </r>
    <r>
      <rPr>
        <sz val="9"/>
        <rFont val="Arial"/>
        <family val="2"/>
      </rPr>
      <t xml:space="preserve"> 13 bis 24 Monate</t>
    </r>
  </si>
  <si>
    <r>
      <rPr>
        <i/>
        <sz val="9"/>
        <rFont val="Arial"/>
        <family val="2"/>
      </rPr>
      <t xml:space="preserve">Färsen: AfB + Weide; </t>
    </r>
    <r>
      <rPr>
        <sz val="9"/>
        <rFont val="Arial"/>
        <family val="2"/>
      </rPr>
      <t>13 bis 24 Monate</t>
    </r>
  </si>
  <si>
    <r>
      <rPr>
        <i/>
        <sz val="9"/>
        <rFont val="Arial"/>
        <family val="2"/>
      </rPr>
      <t>Färsen: AfB + Weide;</t>
    </r>
    <r>
      <rPr>
        <sz val="9"/>
        <rFont val="Arial"/>
        <family val="2"/>
      </rPr>
      <t xml:space="preserve"> über 24 Monate.</t>
    </r>
  </si>
  <si>
    <r>
      <rPr>
        <i/>
        <sz val="9"/>
        <rFont val="Arial"/>
        <family val="2"/>
      </rPr>
      <t xml:space="preserve">Färsen: AfB + Weide; </t>
    </r>
    <r>
      <rPr>
        <sz val="9"/>
        <rFont val="Arial"/>
        <family val="2"/>
      </rPr>
      <t>über 24 Monate.</t>
    </r>
  </si>
  <si>
    <r>
      <rPr>
        <i/>
        <sz val="9"/>
        <rFont val="Arial"/>
        <family val="2"/>
      </rPr>
      <t xml:space="preserve">Färsen: AfB + Stall; </t>
    </r>
    <r>
      <rPr>
        <sz val="9"/>
        <rFont val="Arial"/>
        <family val="2"/>
      </rPr>
      <t>0-27 Mo., 605 kg Zu.</t>
    </r>
  </si>
  <si>
    <r>
      <rPr>
        <i/>
        <sz val="9"/>
        <rFont val="Arial"/>
        <family val="2"/>
      </rPr>
      <t>Färsen: AfB + Stall;</t>
    </r>
    <r>
      <rPr>
        <sz val="9"/>
        <rFont val="Arial"/>
        <family val="2"/>
      </rPr>
      <t xml:space="preserve"> 5-12 Monate</t>
    </r>
  </si>
  <si>
    <r>
      <rPr>
        <i/>
        <sz val="9"/>
        <rFont val="Arial"/>
        <family val="2"/>
      </rPr>
      <t>Färsen: AfB + Stall;</t>
    </r>
    <r>
      <rPr>
        <sz val="9"/>
        <rFont val="Arial"/>
        <family val="2"/>
      </rPr>
      <t xml:space="preserve"> 5-27 Monate, 515 kg Zu.</t>
    </r>
  </si>
  <si>
    <r>
      <rPr>
        <i/>
        <sz val="9"/>
        <rFont val="Arial"/>
        <family val="2"/>
      </rPr>
      <t>Färsen: AfB + Stall</t>
    </r>
    <r>
      <rPr>
        <sz val="9"/>
        <rFont val="Arial"/>
        <family val="2"/>
      </rPr>
      <t>; 5-27 Monate, 515 kg Zu.</t>
    </r>
  </si>
  <si>
    <r>
      <rPr>
        <i/>
        <sz val="9"/>
        <rFont val="Arial"/>
        <family val="2"/>
      </rPr>
      <t>Färsen: AfB + Stall;</t>
    </r>
    <r>
      <rPr>
        <sz val="9"/>
        <rFont val="Arial"/>
        <family val="2"/>
      </rPr>
      <t xml:space="preserve"> 0 bis 6 Monate</t>
    </r>
  </si>
  <si>
    <r>
      <rPr>
        <i/>
        <sz val="9"/>
        <rFont val="Arial"/>
        <family val="2"/>
      </rPr>
      <t xml:space="preserve">Färsen: AfB + Stall; </t>
    </r>
    <r>
      <rPr>
        <sz val="9"/>
        <rFont val="Arial"/>
        <family val="2"/>
      </rPr>
      <t>7 bis 12 Monate</t>
    </r>
  </si>
  <si>
    <r>
      <rPr>
        <i/>
        <sz val="9"/>
        <rFont val="Arial"/>
        <family val="2"/>
      </rPr>
      <t>Färsen: AfB + Stall;</t>
    </r>
    <r>
      <rPr>
        <sz val="9"/>
        <rFont val="Arial"/>
        <family val="2"/>
      </rPr>
      <t xml:space="preserve"> 7 bis 12 Monate</t>
    </r>
  </si>
  <si>
    <r>
      <rPr>
        <i/>
        <sz val="9"/>
        <rFont val="Arial"/>
        <family val="2"/>
      </rPr>
      <t xml:space="preserve">Färsen: AfB + Stall; </t>
    </r>
    <r>
      <rPr>
        <sz val="9"/>
        <rFont val="Arial"/>
        <family val="2"/>
      </rPr>
      <t>13 bis 24 Monate</t>
    </r>
  </si>
  <si>
    <r>
      <rPr>
        <i/>
        <sz val="9"/>
        <rFont val="Arial"/>
        <family val="2"/>
      </rPr>
      <t>Färsen: AfB + Stall;</t>
    </r>
    <r>
      <rPr>
        <sz val="9"/>
        <rFont val="Arial"/>
        <family val="2"/>
      </rPr>
      <t xml:space="preserve"> über 24 Monate.</t>
    </r>
  </si>
  <si>
    <r>
      <rPr>
        <i/>
        <sz val="9"/>
        <rFont val="Arial"/>
        <family val="2"/>
      </rPr>
      <t>Färsen: AfB + Stall</t>
    </r>
    <r>
      <rPr>
        <sz val="9"/>
        <rFont val="Arial"/>
        <family val="2"/>
      </rPr>
      <t>; über 24 Monate.</t>
    </r>
  </si>
  <si>
    <t>Nutzung</t>
  </si>
  <si>
    <t>Weidefaktor</t>
  </si>
  <si>
    <t>Ziegen</t>
  </si>
  <si>
    <r>
      <t xml:space="preserve">Aufnahmen
</t>
    </r>
    <r>
      <rPr>
        <sz val="10"/>
        <color rgb="FF000000"/>
        <rFont val="Arial"/>
        <family val="2"/>
      </rPr>
      <t>t Gesamtmenge</t>
    </r>
  </si>
  <si>
    <r>
      <t xml:space="preserve">Abgaben
</t>
    </r>
    <r>
      <rPr>
        <sz val="10"/>
        <color rgb="FF000000"/>
        <rFont val="Arial"/>
        <family val="2"/>
      </rPr>
      <t>t Gesamtmenge</t>
    </r>
  </si>
  <si>
    <t>Nach den hier zugrundegelegten Daten wird die
betriebliche N-Obergrenze gemäß § 6 Absatz 4 DüV</t>
  </si>
  <si>
    <t>Tiergruppe</t>
  </si>
  <si>
    <t>belegte Tier-plätze</t>
  </si>
  <si>
    <t>Bezugszeitraum:</t>
  </si>
  <si>
    <t>Anfall an Wirtschaftsdünger
bei ganzjähriger Stallhaltung</t>
  </si>
  <si>
    <t>Anfall an Nährstoffen
aus der eigenen Tierhaltung</t>
  </si>
  <si>
    <t>N-Ausscheidung
brutto</t>
  </si>
  <si>
    <r>
      <t xml:space="preserve">N-Ausscheidung
</t>
    </r>
    <r>
      <rPr>
        <sz val="8"/>
        <rFont val="Arial"/>
        <family val="2"/>
      </rPr>
      <t>brutto</t>
    </r>
  </si>
  <si>
    <r>
      <t xml:space="preserve">Mistanfall
</t>
    </r>
    <r>
      <rPr>
        <sz val="8"/>
        <rFont val="Arial"/>
        <family val="2"/>
      </rPr>
      <t>(gesamt in t)</t>
    </r>
  </si>
  <si>
    <r>
      <t xml:space="preserve">Mistanfall
</t>
    </r>
    <r>
      <rPr>
        <sz val="8"/>
        <rFont val="Arial"/>
        <family val="2"/>
      </rPr>
      <t>Huf- u. Klauentiere</t>
    </r>
  </si>
  <si>
    <r>
      <t xml:space="preserve">Mistanfall
</t>
    </r>
    <r>
      <rPr>
        <sz val="8"/>
        <rFont val="Arial"/>
        <family val="2"/>
      </rPr>
      <t>Geflügel</t>
    </r>
  </si>
  <si>
    <r>
      <rPr>
        <sz val="10"/>
        <rFont val="Arial"/>
        <family val="2"/>
      </rPr>
      <t>Gülle/Jauche Anfall</t>
    </r>
    <r>
      <rPr>
        <sz val="9"/>
        <rFont val="Arial"/>
        <family val="2"/>
      </rPr>
      <t xml:space="preserve">
</t>
    </r>
    <r>
      <rPr>
        <sz val="8"/>
        <rFont val="Arial"/>
        <family val="2"/>
      </rPr>
      <t>gesamt</t>
    </r>
  </si>
  <si>
    <t>(2)</t>
  </si>
  <si>
    <t>(3)</t>
  </si>
  <si>
    <t>(4)</t>
  </si>
  <si>
    <t>(5)</t>
  </si>
  <si>
    <t>(6)</t>
  </si>
  <si>
    <t>(7)</t>
  </si>
  <si>
    <t>(8)</t>
  </si>
  <si>
    <t>(9)</t>
  </si>
  <si>
    <r>
      <t xml:space="preserve">im Betriebsdurchschnitt </t>
    </r>
    <r>
      <rPr>
        <b/>
        <sz val="10"/>
        <rFont val="Arial"/>
        <family val="2"/>
      </rPr>
      <t>aufgebrachte</t>
    </r>
    <r>
      <rPr>
        <sz val="10"/>
        <rFont val="Arial"/>
        <family val="2"/>
      </rPr>
      <t xml:space="preserve"> N-Menge aus org. u. org.-min. Düngung:</t>
    </r>
  </si>
  <si>
    <t>gem. § 6 Absatz 4 DüV</t>
  </si>
  <si>
    <t>Betriebs-Nr.:</t>
  </si>
  <si>
    <t>Erstellt von, am:</t>
  </si>
  <si>
    <r>
      <rPr>
        <b/>
        <sz val="9"/>
        <color theme="1" tint="0.34998626667073579"/>
        <rFont val="Arial"/>
        <family val="2"/>
      </rPr>
      <t>(2)</t>
    </r>
    <r>
      <rPr>
        <sz val="9"/>
        <rFont val="Arial"/>
        <family val="2"/>
      </rPr>
      <t xml:space="preserve"> N aus Aufnahme von organischen u. organisch-mineralischen Düngemittel</t>
    </r>
  </si>
  <si>
    <r>
      <rPr>
        <b/>
        <sz val="9"/>
        <color theme="1" tint="0.34998626667073579"/>
        <rFont val="Arial"/>
        <family val="2"/>
      </rPr>
      <t>(3)</t>
    </r>
    <r>
      <rPr>
        <sz val="9"/>
        <rFont val="Arial"/>
        <family val="2"/>
      </rPr>
      <t xml:space="preserve"> N aus Abgabe von organischen u. organisch-mineralischen Düngemittel</t>
    </r>
  </si>
  <si>
    <r>
      <rPr>
        <b/>
        <sz val="10"/>
        <color theme="1" tint="0.34998626667073579"/>
        <rFont val="Arial"/>
        <family val="2"/>
      </rPr>
      <t>(1)</t>
    </r>
    <r>
      <rPr>
        <sz val="10"/>
        <rFont val="Arial"/>
        <family val="2"/>
      </rPr>
      <t xml:space="preserve"> N-Anfall aus Tierhalt.
</t>
    </r>
    <r>
      <rPr>
        <sz val="8"/>
        <rFont val="Arial"/>
        <family val="2"/>
      </rPr>
      <t>nach Stall und Lagerverlusten</t>
    </r>
  </si>
  <si>
    <t>Landwirtschaftlich genutzte Fläche (ohne Brache, Lagerplätze etc.)</t>
  </si>
  <si>
    <t xml:space="preserve">Flächen mit Düngungs- bzw. Beweidungseinschränkung oder -Verbot
(Restriktionen) </t>
  </si>
  <si>
    <r>
      <rPr>
        <b/>
        <sz val="10"/>
        <rFont val="Arial"/>
        <family val="2"/>
      </rPr>
      <t>Aufnahmen</t>
    </r>
    <r>
      <rPr>
        <sz val="10"/>
        <rFont val="Arial"/>
        <family val="2"/>
      </rPr>
      <t xml:space="preserve">
kg Gesamt-N</t>
    </r>
  </si>
  <si>
    <r>
      <rPr>
        <b/>
        <sz val="10"/>
        <rFont val="Arial"/>
        <family val="2"/>
      </rPr>
      <t>Abgabe</t>
    </r>
    <r>
      <rPr>
        <sz val="10"/>
        <rFont val="Arial"/>
        <family val="2"/>
      </rPr>
      <t xml:space="preserve">
kg Gesamt-N</t>
    </r>
  </si>
  <si>
    <t>Gesamt-N aus organischen u. organisch-mineralischen Düngemittel/Jahr</t>
  </si>
  <si>
    <t>N-Ausscheidung gesamt - brutto</t>
  </si>
  <si>
    <t>Anfall Gülle/Jauche gesamt in m³</t>
  </si>
  <si>
    <t>Anfall Festmist/Kot gesamt in m³</t>
  </si>
  <si>
    <t>Anfall Gülle/Jauche je Platz/Jahr in m³</t>
  </si>
  <si>
    <r>
      <t xml:space="preserve">P2O5-Anfall </t>
    </r>
    <r>
      <rPr>
        <b/>
        <vertAlign val="subscript"/>
        <sz val="6"/>
        <rFont val="Arial"/>
        <family val="2"/>
      </rPr>
      <t xml:space="preserve">
</t>
    </r>
    <r>
      <rPr>
        <b/>
        <sz val="6"/>
        <rFont val="Arial"/>
        <family val="2"/>
      </rPr>
      <t>gesamt</t>
    </r>
  </si>
  <si>
    <t>P2O5-Anfall
je Platz</t>
  </si>
  <si>
    <t>170 N-Rechner</t>
  </si>
  <si>
    <t>N-Anfall nach
Stall/Lager-Verl. 
gesamt</t>
  </si>
  <si>
    <t>N-Anfall nach 
Stall/ Lager-verl.
 je Platz</t>
  </si>
  <si>
    <t>Anfall Festmist/Kot 
je Platz/Jahr in m³</t>
  </si>
  <si>
    <t>GVE 
je belegtem Tierplatz</t>
  </si>
  <si>
    <t>Webcode</t>
  </si>
  <si>
    <t>Link</t>
  </si>
  <si>
    <t>01037461 </t>
  </si>
  <si>
    <t>170 N-Rechner und Handbuch</t>
  </si>
  <si>
    <t>01040372 </t>
  </si>
  <si>
    <t>Welche Flächen aus dem GAP-Antrag gehören zur landwirtschaftlich genutzten Fläche (LF)?</t>
  </si>
  <si>
    <t>Druckdatum:</t>
  </si>
  <si>
    <t>Puten</t>
  </si>
  <si>
    <t>Hähnchen</t>
  </si>
  <si>
    <t>Junghennenaufzucht</t>
  </si>
  <si>
    <t>Legehennen</t>
  </si>
  <si>
    <t>Überschrift-Eier</t>
  </si>
  <si>
    <t>Überschrift-Pferde</t>
  </si>
  <si>
    <t>Pony</t>
  </si>
  <si>
    <t>Reitpferd</t>
  </si>
  <si>
    <t>Großpferd</t>
  </si>
  <si>
    <t>Zuchtstute</t>
  </si>
  <si>
    <t>Kleinpferd</t>
  </si>
  <si>
    <t>Kaltblut</t>
  </si>
  <si>
    <t>Mastschwein; 700 g TZ</t>
  </si>
  <si>
    <t>Mastschwein; 750 g TZ</t>
  </si>
  <si>
    <t>Mastschwein; 850 g TZ</t>
  </si>
  <si>
    <t>Individuelle Stallbilanz</t>
  </si>
  <si>
    <t>Mastschwein; 950 g TZ</t>
  </si>
  <si>
    <t>Mastschwein; 1050 g TZ</t>
  </si>
  <si>
    <t>Jungebermast</t>
  </si>
  <si>
    <t>Überschrift-Schweinemast</t>
  </si>
  <si>
    <t>Jungsauen</t>
  </si>
  <si>
    <t>spezial. Ferkelaufzucht</t>
  </si>
  <si>
    <t>individuelle Stallbilanz</t>
  </si>
  <si>
    <t>Sau mit 22 Ferkel bis 8 kg</t>
  </si>
  <si>
    <t>Sau mit 25 Ferkel bis 8 kg</t>
  </si>
  <si>
    <t>Sau mit 28 Ferkel bis 8 kg</t>
  </si>
  <si>
    <t>Sau mit 31 Ferkel bis 8 kg</t>
  </si>
  <si>
    <t>Sau mit 34 Ferkel bis 8 kg</t>
  </si>
  <si>
    <t>Sau mit 22 Ferkel bis 28 kg</t>
  </si>
  <si>
    <t>Sau mit 25 Ferkel bis 28 kg</t>
  </si>
  <si>
    <t>Sau mit 28 Ferkel bis 28 kg</t>
  </si>
  <si>
    <t>Sau mit 31 Ferkel bis 28 kg</t>
  </si>
  <si>
    <t>Sau mit 34 Ferkel bis 28 kg</t>
  </si>
  <si>
    <t>Überschrift-Ferkelerzeugung</t>
  </si>
  <si>
    <t>675 kg (Holstein, Braunvieh)</t>
  </si>
  <si>
    <t>750 kg (Fleischr., Fleckvieh)</t>
  </si>
  <si>
    <t>450 kg LG (Jersey)</t>
  </si>
  <si>
    <t>Maisbetont, Stallhaltung</t>
  </si>
  <si>
    <t>Grasbetont, Stallhaltung</t>
  </si>
  <si>
    <t>Ackerfutter, Stallhaltung</t>
  </si>
  <si>
    <t>Ackerfutter, Weidegang</t>
  </si>
  <si>
    <t>Grünlandbetrieb, Stallhaltung</t>
  </si>
  <si>
    <t>Grünlandbetrieb, Weidegang</t>
  </si>
  <si>
    <t>individuell nach Milchharnstoff</t>
  </si>
  <si>
    <t>Ackerfutterbau, Stallhaltung</t>
  </si>
  <si>
    <t>Ackerfutterbau, Weidegang</t>
  </si>
  <si>
    <t>Grünlandbetrieb, extensiv</t>
  </si>
  <si>
    <t>Grünlandbetrieb, konventionell</t>
  </si>
  <si>
    <t>Überschrift-Milchviehhaltung</t>
  </si>
  <si>
    <t>Überschrift-Jungrindermast</t>
  </si>
  <si>
    <t>Überschrift-Rindermast</t>
  </si>
  <si>
    <t>(1)</t>
  </si>
  <si>
    <t>Gültig für:</t>
  </si>
  <si>
    <t>Düngejahr 2027</t>
  </si>
  <si>
    <t>Aufnahmen aus org./org.-min. Düngern</t>
  </si>
  <si>
    <t>Abgaben aus org./org.-min. Düngern</t>
  </si>
  <si>
    <r>
      <rPr>
        <b/>
        <sz val="9"/>
        <color theme="1" tint="0.34998626667073579"/>
        <rFont val="Arial"/>
        <family val="2"/>
      </rPr>
      <t>(1)</t>
    </r>
    <r>
      <rPr>
        <sz val="9"/>
        <rFont val="Arial"/>
        <family val="2"/>
      </rPr>
      <t xml:space="preserve"> N-Anfall aus eigener Tierhaltung</t>
    </r>
    <r>
      <rPr>
        <sz val="8"/>
        <rFont val="Arial"/>
        <family val="2"/>
      </rPr>
      <t xml:space="preserve"> (nach Abzug von Stall- und Lagerverlusten)</t>
    </r>
  </si>
  <si>
    <r>
      <t xml:space="preserve">N-Anfall aus eigener Tierhaltung </t>
    </r>
    <r>
      <rPr>
        <sz val="10"/>
        <rFont val="Arial"/>
        <family val="2"/>
      </rPr>
      <t>(nach Abzug von Stall- und Lagerverlusten)</t>
    </r>
  </si>
  <si>
    <t>Bei Nichteinhaltung der zulässigen betrieblichen N-Obergrenze besteht eine Überschreitung von:</t>
  </si>
  <si>
    <r>
      <rPr>
        <b/>
        <sz val="10"/>
        <color rgb="FFFF0000"/>
        <rFont val="Arial"/>
        <family val="2"/>
      </rPr>
      <t>Erläuterungen:</t>
    </r>
    <r>
      <rPr>
        <sz val="10"/>
        <rFont val="Arial"/>
        <family val="2"/>
      </rPr>
      <t xml:space="preserve">
Alle grau hinterlegten Zellen können ausgefüllt werden
Die Angaben zur betrieblichen Tierhaltung werden im Reiter „Tierliste“ erfasst.
</t>
    </r>
    <r>
      <rPr>
        <b/>
        <sz val="10"/>
        <rFont val="Arial"/>
        <family val="2"/>
      </rPr>
      <t>Hinweise zum Reiter Tierliste</t>
    </r>
    <r>
      <rPr>
        <sz val="10"/>
        <rFont val="Arial"/>
        <family val="2"/>
      </rPr>
      <t xml:space="preserve">
Die Auswahl der Tierhaltung kann in den Spalten „Tierart“, „Nutzung“ und "Tiergruppen" zur besseren Übersicht gefiltert werden.
Einzugeben sind die durchschnittlich belegten Stallplätze pro Jahr sowie bei Weidehaltung die Stalltage und der Weidefaktor. Erläuterungen zu den Produktionsverfahren stehen im "Handbuch zum 170N-Rechner" auf der Homepage der Düngebehörde zur Verfügung. 
Individuelle Stallbilanzen können in dieser Tabelle nicht berechnet, jedoch angegeben werden.
Für einen Ausdruck der betrieblichen Tierliste müssen die leeren Zellen in der Spalte „belegte Tierplätze“ (Zelle F3) herausgefiltert werden.
Der Gülle-, Mist- und Jaucheanfall (bezogen auf 365 Tage Stallhaltung) kann in der Tierliste abgelesen werden.
Der Lagerraumbedarf wird in diesem Rechner nicht ermittelt.
</t>
    </r>
    <r>
      <rPr>
        <b/>
        <sz val="10"/>
        <rFont val="Arial"/>
        <family val="2"/>
      </rPr>
      <t>Hinweise zu den Flächenangaben</t>
    </r>
    <r>
      <rPr>
        <sz val="10"/>
        <rFont val="Arial"/>
        <family val="2"/>
      </rPr>
      <t xml:space="preserve">
Welche Flächen aus dem GAP-Antrag der landwirtschaftlich genutzten Fläche zugeordnet werden, ist auf der Homepage der Düngebehörde erläutert.
Flächen, auf denen die Aufbringung von organischen/org.-mineralischen Düngemitteln (z.B. Wirtschaftsdünger, Gärreste oder Klärschlamm) und/oder die Beweidung vertraglich eingeschränkt/verboten ist (Restriktionen) sind anteilig zu berücksichtigen. weitere Infos finden Sie im Handbuch auf der Homepage der Landwirtschaftskammer.</t>
    </r>
  </si>
  <si>
    <t>Version: 17.08.2026    Druckdatum: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</si>
</sst>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0.0"/>
    <numFmt numFmtId="165" formatCode="0.000"/>
    <numFmt numFmtId="166" formatCode="0.0000"/>
    <numFmt numFmtId="167" formatCode="0.00\ &quot;ha&quot;"/>
    <numFmt numFmtId="168" formatCode="dd/mm/yy;@"/>
    <numFmt numFmtId="169" formatCode="0\ &quot;kg/ha&quot;"/>
    <numFmt numFmtId="170" formatCode="0\ &quot;kg N&quot;"/>
    <numFmt numFmtId="171" formatCode="0\ &quot;kg&quot;"/>
    <numFmt numFmtId="172" formatCode="0\ &quot;kg N/ha&quot;"/>
    <numFmt numFmtId="173" formatCode="000\ 00\ 000\ 000\ 0000"/>
    <numFmt numFmtId="174" formatCode="###,##0\ &quot;kg&quot;"/>
    <numFmt numFmtId="175" formatCode="###,##0\ &quot;kg N/ha&quot;"/>
    <numFmt numFmtId="176" formatCode="###,##0\ &quot;kg N&quot;"/>
    <numFmt numFmtId="177" formatCode="###,##0.00\ &quot;ha&quot;"/>
    <numFmt numFmtId="178" formatCode="###,##0.0\ &quot;t&quot;"/>
    <numFmt numFmtId="179" formatCode="#,##0.0"/>
    <numFmt numFmtId="180" formatCode="###,##0\ &quot;m³&quot;"/>
    <numFmt numFmtId="181" formatCode="###,##0\ &quot;t&quot;"/>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indexed="8"/>
      <name val="Arial"/>
      <family val="2"/>
    </font>
    <font>
      <sz val="10"/>
      <color indexed="8"/>
      <name val="Arial"/>
      <family val="2"/>
    </font>
    <font>
      <sz val="10"/>
      <name val="Arial"/>
      <family val="2"/>
    </font>
    <font>
      <b/>
      <sz val="10"/>
      <name val="Arial"/>
      <family val="2"/>
    </font>
    <font>
      <sz val="12"/>
      <name val="Arial"/>
      <family val="2"/>
    </font>
    <font>
      <b/>
      <i/>
      <sz val="10"/>
      <name val="Arial"/>
      <family val="2"/>
    </font>
    <font>
      <b/>
      <sz val="11"/>
      <name val="Arial"/>
      <family val="2"/>
    </font>
    <font>
      <b/>
      <sz val="12"/>
      <name val="Arial"/>
      <family val="2"/>
    </font>
    <font>
      <b/>
      <sz val="6"/>
      <name val="Arial"/>
      <family val="2"/>
    </font>
    <font>
      <sz val="7"/>
      <name val="Arial"/>
      <family val="2"/>
    </font>
    <font>
      <b/>
      <sz val="9"/>
      <name val="Arial"/>
      <family val="2"/>
    </font>
    <font>
      <i/>
      <sz val="9"/>
      <name val="Arial"/>
      <family val="2"/>
    </font>
    <font>
      <sz val="8"/>
      <name val="Arial"/>
      <family val="2"/>
    </font>
    <font>
      <b/>
      <sz val="8"/>
      <name val="Arial"/>
      <family val="2"/>
    </font>
    <font>
      <sz val="9"/>
      <name val="Arial"/>
      <family val="2"/>
    </font>
    <font>
      <sz val="10"/>
      <name val="MS Sans Serif"/>
    </font>
    <font>
      <u/>
      <sz val="9"/>
      <name val="Arial"/>
      <family val="2"/>
    </font>
    <font>
      <b/>
      <sz val="9"/>
      <name val="Calibri"/>
      <family val="2"/>
      <scheme val="minor"/>
    </font>
    <font>
      <sz val="6"/>
      <name val="Arial"/>
      <family val="2"/>
    </font>
    <font>
      <sz val="9"/>
      <color indexed="81"/>
      <name val="Segoe UI"/>
      <family val="2"/>
    </font>
    <font>
      <b/>
      <sz val="9"/>
      <color indexed="81"/>
      <name val="Segoe UI"/>
      <family val="2"/>
    </font>
    <font>
      <sz val="9"/>
      <color theme="3" tint="0.39997558519241921"/>
      <name val="Arial"/>
      <family val="2"/>
    </font>
    <font>
      <sz val="12"/>
      <color theme="3" tint="0.39997558519241921"/>
      <name val="Arial"/>
      <family val="2"/>
    </font>
    <font>
      <sz val="10"/>
      <color rgb="FF000000"/>
      <name val="Arial"/>
      <family val="2"/>
    </font>
    <font>
      <b/>
      <i/>
      <sz val="11"/>
      <color theme="3" tint="-0.249977111117893"/>
      <name val="Arial"/>
      <family val="2"/>
    </font>
    <font>
      <b/>
      <i/>
      <sz val="10"/>
      <color theme="3" tint="-0.249977111117893"/>
      <name val="Arial"/>
      <family val="2"/>
    </font>
    <font>
      <b/>
      <i/>
      <sz val="9"/>
      <color theme="3" tint="-0.249977111117893"/>
      <name val="Arial"/>
      <family val="2"/>
    </font>
    <font>
      <i/>
      <sz val="8"/>
      <name val="Arial"/>
      <family val="2"/>
    </font>
    <font>
      <b/>
      <vertAlign val="subscript"/>
      <sz val="6"/>
      <name val="Arial"/>
      <family val="2"/>
    </font>
    <font>
      <b/>
      <sz val="10"/>
      <color theme="3"/>
      <name val="Arial"/>
      <family val="2"/>
    </font>
    <font>
      <b/>
      <u/>
      <sz val="14"/>
      <name val="Arial"/>
      <family val="2"/>
    </font>
    <font>
      <b/>
      <u/>
      <sz val="18"/>
      <name val="Arial"/>
      <family val="2"/>
    </font>
    <font>
      <sz val="8"/>
      <color theme="1" tint="0.499984740745262"/>
      <name val="Arial"/>
      <family val="2"/>
    </font>
    <font>
      <b/>
      <sz val="10"/>
      <color theme="1" tint="0.34998626667073579"/>
      <name val="Arial"/>
      <family val="2"/>
    </font>
    <font>
      <sz val="10"/>
      <color theme="1" tint="0.34998626667073579"/>
      <name val="Arial"/>
      <family val="2"/>
    </font>
    <font>
      <b/>
      <sz val="9"/>
      <color theme="1" tint="0.34998626667073579"/>
      <name val="Arial"/>
      <family val="2"/>
    </font>
    <font>
      <b/>
      <sz val="10"/>
      <color rgb="FFFF0000"/>
      <name val="Arial"/>
      <family val="2"/>
    </font>
    <font>
      <sz val="10"/>
      <color rgb="FFFF0000"/>
      <name val="Arial"/>
      <family val="2"/>
    </font>
    <font>
      <u/>
      <sz val="10"/>
      <color theme="10"/>
      <name val="Arial"/>
      <family val="2"/>
    </font>
    <font>
      <b/>
      <sz val="11"/>
      <color theme="0"/>
      <name val="Arial"/>
      <family val="2"/>
    </font>
    <font>
      <b/>
      <sz val="11"/>
      <color theme="1" tint="0.34998626667073579"/>
      <name val="Arial"/>
      <family val="2"/>
    </font>
    <font>
      <b/>
      <u/>
      <sz val="11"/>
      <name val="Arial"/>
      <family val="2"/>
    </font>
    <font>
      <b/>
      <sz val="10.5"/>
      <name val="Arial"/>
      <family val="2"/>
    </font>
  </fonts>
  <fills count="13">
    <fill>
      <patternFill patternType="none"/>
    </fill>
    <fill>
      <patternFill patternType="gray125"/>
    </fill>
    <fill>
      <patternFill patternType="solid">
        <fgColor rgb="FFFFC000"/>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797600"/>
        <bgColor indexed="64"/>
      </patternFill>
    </fill>
    <fill>
      <patternFill patternType="solid">
        <fgColor rgb="FFEBE9DD"/>
        <bgColor indexed="64"/>
      </patternFill>
    </fill>
    <fill>
      <patternFill patternType="solid">
        <fgColor rgb="FFBAE18F"/>
        <bgColor indexed="64"/>
      </patternFill>
    </fill>
  </fills>
  <borders count="10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double">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thin">
        <color indexed="64"/>
      </top>
      <bottom/>
      <diagonal/>
    </border>
    <border>
      <left style="thin">
        <color auto="1"/>
      </left>
      <right style="hair">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hair">
        <color auto="1"/>
      </left>
      <right/>
      <top/>
      <bottom/>
      <diagonal/>
    </border>
    <border>
      <left style="hair">
        <color auto="1"/>
      </left>
      <right/>
      <top style="thin">
        <color indexed="64"/>
      </top>
      <bottom/>
      <diagonal/>
    </border>
    <border>
      <left style="hair">
        <color auto="1"/>
      </left>
      <right/>
      <top/>
      <bottom style="thin">
        <color indexed="64"/>
      </bottom>
      <diagonal/>
    </border>
    <border>
      <left/>
      <right style="hair">
        <color auto="1"/>
      </right>
      <top style="thin">
        <color indexed="64"/>
      </top>
      <bottom/>
      <diagonal/>
    </border>
    <border>
      <left style="thin">
        <color indexed="64"/>
      </left>
      <right style="hair">
        <color auto="1"/>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right/>
      <top/>
      <bottom style="thick">
        <color rgb="FFFF0000"/>
      </bottom>
      <diagonal/>
    </border>
    <border>
      <left style="thin">
        <color indexed="64"/>
      </left>
      <right style="thin">
        <color indexed="64"/>
      </right>
      <top/>
      <bottom/>
      <diagonal/>
    </border>
    <border>
      <left style="thick">
        <color rgb="FFFF0000"/>
      </left>
      <right style="thin">
        <color auto="1"/>
      </right>
      <top style="thick">
        <color rgb="FFFF0000"/>
      </top>
      <bottom style="thin">
        <color auto="1"/>
      </bottom>
      <diagonal/>
    </border>
    <border>
      <left style="thick">
        <color rgb="FFFF0000"/>
      </left>
      <right style="thin">
        <color auto="1"/>
      </right>
      <top style="thin">
        <color auto="1"/>
      </top>
      <bottom style="thin">
        <color auto="1"/>
      </bottom>
      <diagonal/>
    </border>
    <border>
      <left style="thin">
        <color auto="1"/>
      </left>
      <right style="thick">
        <color rgb="FFFF0000"/>
      </right>
      <top style="thin">
        <color auto="1"/>
      </top>
      <bottom style="thin">
        <color auto="1"/>
      </bottom>
      <diagonal/>
    </border>
    <border>
      <left style="thin">
        <color auto="1"/>
      </left>
      <right style="thin">
        <color auto="1"/>
      </right>
      <top style="thin">
        <color auto="1"/>
      </top>
      <bottom style="thick">
        <color rgb="FFFF0000"/>
      </bottom>
      <diagonal/>
    </border>
    <border>
      <left style="thin">
        <color auto="1"/>
      </left>
      <right style="thick">
        <color rgb="FFFF0000"/>
      </right>
      <top style="thin">
        <color auto="1"/>
      </top>
      <bottom style="thick">
        <color rgb="FFFF0000"/>
      </bottom>
      <diagonal/>
    </border>
    <border>
      <left style="thin">
        <color auto="1"/>
      </left>
      <right/>
      <top style="thick">
        <color rgb="FFFF0000"/>
      </top>
      <bottom style="thin">
        <color auto="1"/>
      </bottom>
      <diagonal/>
    </border>
    <border>
      <left/>
      <right/>
      <top style="thick">
        <color rgb="FFFF0000"/>
      </top>
      <bottom style="thin">
        <color auto="1"/>
      </bottom>
      <diagonal/>
    </border>
    <border>
      <left/>
      <right style="thick">
        <color rgb="FFFF0000"/>
      </right>
      <top style="thick">
        <color rgb="FFFF0000"/>
      </top>
      <bottom style="thin">
        <color auto="1"/>
      </bottom>
      <diagonal/>
    </border>
    <border>
      <left style="thick">
        <color rgb="FFFF0000"/>
      </left>
      <right style="thin">
        <color auto="1"/>
      </right>
      <top style="thin">
        <color auto="1"/>
      </top>
      <bottom/>
      <diagonal/>
    </border>
    <border>
      <left style="thick">
        <color rgb="FFFF0000"/>
      </left>
      <right style="thin">
        <color auto="1"/>
      </right>
      <top/>
      <bottom style="thick">
        <color rgb="FFFF0000"/>
      </bottom>
      <diagonal/>
    </border>
    <border>
      <left style="thin">
        <color indexed="64"/>
      </left>
      <right style="medium">
        <color indexed="64"/>
      </right>
      <top/>
      <bottom style="thin">
        <color indexed="64"/>
      </bottom>
      <diagonal/>
    </border>
    <border>
      <left style="thick">
        <color rgb="FFFF0000"/>
      </left>
      <right/>
      <top/>
      <bottom style="thick">
        <color rgb="FFFF0000"/>
      </bottom>
      <diagonal/>
    </border>
    <border>
      <left/>
      <right style="thick">
        <color rgb="FFFF0000"/>
      </right>
      <top/>
      <bottom style="thick">
        <color rgb="FFFF0000"/>
      </bottom>
      <diagonal/>
    </border>
  </borders>
  <cellStyleXfs count="31">
    <xf numFmtId="0" fontId="0" fillId="0" borderId="0"/>
    <xf numFmtId="0" fontId="12" fillId="0" borderId="0"/>
    <xf numFmtId="0" fontId="9" fillId="0" borderId="0"/>
    <xf numFmtId="0" fontId="8" fillId="0" borderId="0"/>
    <xf numFmtId="9" fontId="8" fillId="0" borderId="0" applyFont="0" applyFill="0" applyBorder="0" applyAlignment="0" applyProtection="0"/>
    <xf numFmtId="0" fontId="7"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25" fillId="0" borderId="0"/>
    <xf numFmtId="0" fontId="4" fillId="0" borderId="0"/>
    <xf numFmtId="0" fontId="4" fillId="0" borderId="0"/>
    <xf numFmtId="9" fontId="4" fillId="0" borderId="0" applyFont="0" applyFill="0" applyBorder="0" applyAlignment="0" applyProtection="0"/>
    <xf numFmtId="0" fontId="3" fillId="0" borderId="0"/>
    <xf numFmtId="0" fontId="11" fillId="0" borderId="0"/>
    <xf numFmtId="0" fontId="2" fillId="0" borderId="0"/>
    <xf numFmtId="0" fontId="1" fillId="0" borderId="0"/>
    <xf numFmtId="0" fontId="1" fillId="0" borderId="0"/>
    <xf numFmtId="0" fontId="48" fillId="0" borderId="0" applyNumberFormat="0" applyFill="0" applyBorder="0" applyAlignment="0" applyProtection="0"/>
  </cellStyleXfs>
  <cellXfs count="654">
    <xf numFmtId="0" fontId="0" fillId="0" borderId="0" xfId="0"/>
    <xf numFmtId="0" fontId="13" fillId="5" borderId="22" xfId="1" applyFont="1" applyFill="1" applyBorder="1" applyAlignment="1" applyProtection="1">
      <alignment horizontal="right" vertical="center"/>
      <protection locked="0"/>
    </xf>
    <xf numFmtId="0" fontId="13" fillId="5" borderId="30" xfId="1" applyFont="1" applyFill="1" applyBorder="1" applyAlignment="1" applyProtection="1">
      <alignment horizontal="right" vertical="center"/>
      <protection locked="0"/>
    </xf>
    <xf numFmtId="0" fontId="13" fillId="5" borderId="2" xfId="1" applyFont="1" applyFill="1" applyBorder="1" applyAlignment="1" applyProtection="1">
      <alignment horizontal="right" vertical="center"/>
      <protection locked="0"/>
    </xf>
    <xf numFmtId="172" fontId="36" fillId="0" borderId="66" xfId="0" applyNumberFormat="1" applyFont="1" applyBorder="1" applyAlignment="1" applyProtection="1">
      <alignment horizontal="right" vertical="center"/>
      <protection locked="0"/>
    </xf>
    <xf numFmtId="166" fontId="13" fillId="5" borderId="25" xfId="1" applyNumberFormat="1" applyFont="1" applyFill="1" applyBorder="1" applyAlignment="1" applyProtection="1">
      <alignment horizontal="right" vertical="center"/>
      <protection locked="0"/>
    </xf>
    <xf numFmtId="166" fontId="13" fillId="5" borderId="17" xfId="1" applyNumberFormat="1" applyFont="1" applyFill="1" applyBorder="1" applyAlignment="1" applyProtection="1">
      <alignment horizontal="right" vertical="center"/>
      <protection locked="0"/>
    </xf>
    <xf numFmtId="0" fontId="13" fillId="5" borderId="25" xfId="1" applyFont="1" applyFill="1" applyBorder="1" applyAlignment="1" applyProtection="1">
      <alignment horizontal="right" vertical="center"/>
      <protection locked="0"/>
    </xf>
    <xf numFmtId="2" fontId="13" fillId="5" borderId="22" xfId="1" applyNumberFormat="1" applyFont="1" applyFill="1" applyBorder="1" applyAlignment="1" applyProtection="1">
      <alignment horizontal="right" vertical="center"/>
      <protection locked="0"/>
    </xf>
    <xf numFmtId="0" fontId="13" fillId="5" borderId="17" xfId="1" applyFont="1" applyFill="1" applyBorder="1" applyAlignment="1">
      <alignment horizontal="right" vertical="center"/>
    </xf>
    <xf numFmtId="0" fontId="13" fillId="5" borderId="25" xfId="1" applyFont="1" applyFill="1" applyBorder="1" applyAlignment="1">
      <alignment horizontal="right" vertical="center"/>
    </xf>
    <xf numFmtId="0" fontId="12" fillId="0" borderId="0" xfId="1" applyAlignment="1">
      <alignment vertical="top"/>
    </xf>
    <xf numFmtId="0" fontId="12" fillId="0" borderId="4" xfId="1" applyBorder="1" applyAlignment="1">
      <alignment vertical="top"/>
    </xf>
    <xf numFmtId="0" fontId="12" fillId="0" borderId="0" xfId="1"/>
    <xf numFmtId="0" fontId="20" fillId="0" borderId="56" xfId="1" applyFont="1" applyBorder="1" applyAlignment="1">
      <alignment horizontal="center" textRotation="90" wrapText="1"/>
    </xf>
    <xf numFmtId="0" fontId="20" fillId="0" borderId="1" xfId="1" applyFont="1" applyBorder="1" applyAlignment="1">
      <alignment horizontal="center" textRotation="90" wrapText="1"/>
    </xf>
    <xf numFmtId="0" fontId="20" fillId="0" borderId="0" xfId="1" applyFont="1" applyAlignment="1">
      <alignment horizontal="center" textRotation="90" wrapText="1"/>
    </xf>
    <xf numFmtId="0" fontId="13" fillId="0" borderId="0" xfId="1" applyFont="1" applyAlignment="1">
      <alignment textRotation="90" wrapText="1"/>
    </xf>
    <xf numFmtId="0" fontId="20" fillId="0" borderId="4" xfId="1" applyFont="1" applyBorder="1" applyAlignment="1">
      <alignment horizontal="center" textRotation="90" wrapText="1"/>
    </xf>
    <xf numFmtId="0" fontId="12" fillId="11" borderId="9" xfId="1" applyFill="1" applyBorder="1" applyAlignment="1">
      <alignment vertical="center"/>
    </xf>
    <xf numFmtId="0" fontId="12" fillId="5" borderId="13" xfId="1" applyFill="1" applyBorder="1" applyAlignment="1" applyProtection="1">
      <alignment vertical="center"/>
      <protection locked="0"/>
    </xf>
    <xf numFmtId="0" fontId="12" fillId="5" borderId="13" xfId="1" applyFill="1" applyBorder="1" applyAlignment="1">
      <alignment horizontal="right" vertical="center"/>
    </xf>
    <xf numFmtId="2" fontId="37" fillId="3" borderId="17" xfId="1" applyNumberFormat="1" applyFont="1" applyFill="1" applyBorder="1" applyAlignment="1">
      <alignment horizontal="right" vertical="center"/>
    </xf>
    <xf numFmtId="0" fontId="12" fillId="0" borderId="4" xfId="1" applyBorder="1"/>
    <xf numFmtId="0" fontId="24" fillId="0" borderId="10" xfId="1" applyFont="1" applyBorder="1" applyAlignment="1">
      <alignment vertical="center" wrapText="1"/>
    </xf>
    <xf numFmtId="0" fontId="22" fillId="0" borderId="2" xfId="1" applyFont="1" applyBorder="1" applyAlignment="1">
      <alignment vertical="center"/>
    </xf>
    <xf numFmtId="1" fontId="24" fillId="0" borderId="2" xfId="1" applyNumberFormat="1" applyFont="1" applyBorder="1" applyAlignment="1" applyProtection="1">
      <alignment vertical="center"/>
      <protection locked="0"/>
    </xf>
    <xf numFmtId="1" fontId="24" fillId="0" borderId="2" xfId="1" applyNumberFormat="1" applyFont="1" applyBorder="1" applyAlignment="1">
      <alignment horizontal="center" vertical="center"/>
    </xf>
    <xf numFmtId="164" fontId="24" fillId="0" borderId="2" xfId="1" applyNumberFormat="1" applyFont="1" applyBorder="1" applyAlignment="1" applyProtection="1">
      <alignment vertical="center"/>
      <protection locked="0"/>
    </xf>
    <xf numFmtId="164" fontId="24" fillId="0" borderId="2" xfId="1" applyNumberFormat="1" applyFont="1" applyBorder="1" applyAlignment="1">
      <alignment horizontal="right" vertical="center"/>
    </xf>
    <xf numFmtId="9" fontId="27" fillId="0" borderId="2" xfId="1" applyNumberFormat="1" applyFont="1" applyBorder="1" applyAlignment="1">
      <alignment horizontal="right"/>
    </xf>
    <xf numFmtId="2" fontId="20" fillId="0" borderId="2" xfId="1" applyNumberFormat="1" applyFont="1" applyBorder="1" applyAlignment="1">
      <alignment horizontal="right" vertical="center"/>
    </xf>
    <xf numFmtId="1" fontId="24" fillId="0" borderId="2" xfId="1" applyNumberFormat="1" applyFont="1" applyBorder="1" applyAlignment="1">
      <alignment horizontal="right" vertical="center"/>
    </xf>
    <xf numFmtId="1" fontId="12" fillId="0" borderId="2" xfId="1" applyNumberFormat="1" applyBorder="1" applyAlignment="1">
      <alignment vertical="center"/>
    </xf>
    <xf numFmtId="164" fontId="20" fillId="0" borderId="2" xfId="1" applyNumberFormat="1" applyFont="1" applyBorder="1" applyAlignment="1">
      <alignment horizontal="right" vertical="center"/>
    </xf>
    <xf numFmtId="166" fontId="20" fillId="0" borderId="2" xfId="1" applyNumberFormat="1" applyFont="1" applyBorder="1" applyAlignment="1">
      <alignment horizontal="right" vertical="center"/>
    </xf>
    <xf numFmtId="1" fontId="12" fillId="0" borderId="0" xfId="1" applyNumberFormat="1" applyAlignment="1">
      <alignment vertical="center"/>
    </xf>
    <xf numFmtId="0" fontId="12" fillId="0" borderId="0" xfId="1" applyAlignment="1">
      <alignment horizontal="right" vertical="center"/>
    </xf>
    <xf numFmtId="0" fontId="23" fillId="7" borderId="19" xfId="1" applyFont="1" applyFill="1" applyBorder="1" applyAlignment="1">
      <alignment horizontal="right" vertical="top"/>
    </xf>
    <xf numFmtId="0" fontId="12" fillId="0" borderId="6" xfId="1" applyBorder="1" applyAlignment="1">
      <alignment vertical="top"/>
    </xf>
    <xf numFmtId="2" fontId="12" fillId="0" borderId="6" xfId="1" applyNumberFormat="1" applyBorder="1" applyAlignment="1">
      <alignment vertical="top"/>
    </xf>
    <xf numFmtId="2" fontId="12" fillId="0" borderId="0" xfId="1" applyNumberFormat="1" applyAlignment="1">
      <alignment horizontal="right" vertical="top"/>
    </xf>
    <xf numFmtId="2" fontId="12" fillId="0" borderId="0" xfId="1" applyNumberFormat="1" applyAlignment="1">
      <alignment vertical="top"/>
    </xf>
    <xf numFmtId="9" fontId="27" fillId="9" borderId="45" xfId="1" applyNumberFormat="1" applyFont="1" applyFill="1" applyBorder="1" applyAlignment="1">
      <alignment horizontal="center"/>
    </xf>
    <xf numFmtId="2" fontId="24" fillId="2" borderId="2" xfId="1" applyNumberFormat="1" applyFont="1" applyFill="1" applyBorder="1" applyAlignment="1">
      <alignment horizontal="right" vertical="center"/>
    </xf>
    <xf numFmtId="165" fontId="12" fillId="0" borderId="61" xfId="1" applyNumberFormat="1" applyBorder="1" applyAlignment="1">
      <alignment horizontal="right" vertical="top"/>
    </xf>
    <xf numFmtId="1" fontId="12" fillId="0" borderId="61" xfId="1" applyNumberFormat="1" applyBorder="1" applyAlignment="1">
      <alignment vertical="top"/>
    </xf>
    <xf numFmtId="0" fontId="21" fillId="0" borderId="25" xfId="1" applyFont="1" applyBorder="1" applyAlignment="1">
      <alignment vertical="center" wrapText="1"/>
    </xf>
    <xf numFmtId="0" fontId="22" fillId="6" borderId="30" xfId="1" applyFont="1" applyFill="1" applyBorder="1" applyAlignment="1">
      <alignment vertical="center"/>
    </xf>
    <xf numFmtId="1" fontId="24" fillId="0" borderId="30" xfId="1" applyNumberFormat="1" applyFont="1" applyBorder="1" applyAlignment="1" applyProtection="1">
      <alignment vertical="center"/>
      <protection locked="0"/>
    </xf>
    <xf numFmtId="1" fontId="24" fillId="0" borderId="30" xfId="1" applyNumberFormat="1" applyFont="1" applyBorder="1" applyAlignment="1">
      <alignment horizontal="center" vertical="center"/>
    </xf>
    <xf numFmtId="164" fontId="24" fillId="0" borderId="30" xfId="1" applyNumberFormat="1" applyFont="1" applyBorder="1" applyAlignment="1" applyProtection="1">
      <alignment vertical="center"/>
      <protection locked="0"/>
    </xf>
    <xf numFmtId="164" fontId="24" fillId="0" borderId="30" xfId="1" applyNumberFormat="1" applyFont="1" applyBorder="1" applyAlignment="1">
      <alignment horizontal="right" vertical="center"/>
    </xf>
    <xf numFmtId="9" fontId="27" fillId="0" borderId="30" xfId="1" applyNumberFormat="1" applyFont="1" applyBorder="1" applyAlignment="1">
      <alignment horizontal="right"/>
    </xf>
    <xf numFmtId="2" fontId="20" fillId="0" borderId="30" xfId="1" applyNumberFormat="1" applyFont="1" applyBorder="1" applyAlignment="1">
      <alignment horizontal="right" vertical="center"/>
    </xf>
    <xf numFmtId="1" fontId="12" fillId="0" borderId="30" xfId="1" applyNumberFormat="1" applyBorder="1" applyAlignment="1">
      <alignment vertical="center"/>
    </xf>
    <xf numFmtId="164" fontId="20" fillId="0" borderId="30" xfId="1" applyNumberFormat="1" applyFont="1" applyBorder="1" applyAlignment="1">
      <alignment horizontal="right" vertical="center"/>
    </xf>
    <xf numFmtId="166" fontId="20" fillId="0" borderId="30" xfId="1" applyNumberFormat="1" applyFont="1" applyBorder="1" applyAlignment="1">
      <alignment horizontal="right" vertical="center"/>
    </xf>
    <xf numFmtId="0" fontId="22" fillId="0" borderId="0" xfId="1" applyFont="1" applyAlignment="1">
      <alignment horizontal="right" vertical="top"/>
    </xf>
    <xf numFmtId="0" fontId="12" fillId="0" borderId="12" xfId="1" applyBorder="1" applyAlignment="1">
      <alignment vertical="top"/>
    </xf>
    <xf numFmtId="2" fontId="24" fillId="2" borderId="30" xfId="1" applyNumberFormat="1" applyFont="1" applyFill="1" applyBorder="1" applyAlignment="1">
      <alignment horizontal="right" vertical="center"/>
    </xf>
    <xf numFmtId="0" fontId="24" fillId="0" borderId="22" xfId="1" applyFont="1" applyBorder="1" applyAlignment="1">
      <alignment vertical="center" wrapText="1"/>
    </xf>
    <xf numFmtId="1" fontId="12" fillId="0" borderId="57" xfId="1" applyNumberFormat="1" applyBorder="1" applyAlignment="1">
      <alignment vertical="center"/>
    </xf>
    <xf numFmtId="0" fontId="12" fillId="0" borderId="57" xfId="1" applyBorder="1" applyAlignment="1">
      <alignment horizontal="right" vertical="center"/>
    </xf>
    <xf numFmtId="0" fontId="22" fillId="0" borderId="40" xfId="1" applyFont="1" applyBorder="1" applyAlignment="1">
      <alignment horizontal="right" vertical="center"/>
    </xf>
    <xf numFmtId="0" fontId="12" fillId="0" borderId="57" xfId="1" applyBorder="1" applyAlignment="1">
      <alignment vertical="top"/>
    </xf>
    <xf numFmtId="2" fontId="12" fillId="0" borderId="51" xfId="1" applyNumberFormat="1" applyBorder="1" applyAlignment="1">
      <alignment vertical="top"/>
    </xf>
    <xf numFmtId="2" fontId="12" fillId="0" borderId="57" xfId="1" applyNumberFormat="1" applyBorder="1" applyAlignment="1">
      <alignment horizontal="right" vertical="top"/>
    </xf>
    <xf numFmtId="2" fontId="12" fillId="0" borderId="57" xfId="1" applyNumberFormat="1" applyBorder="1" applyAlignment="1">
      <alignment vertical="top"/>
    </xf>
    <xf numFmtId="2" fontId="24" fillId="2" borderId="22" xfId="1" applyNumberFormat="1" applyFont="1" applyFill="1" applyBorder="1" applyAlignment="1">
      <alignment horizontal="right" vertical="center"/>
    </xf>
    <xf numFmtId="0" fontId="12" fillId="0" borderId="54" xfId="1" applyBorder="1" applyAlignment="1">
      <alignment vertical="top"/>
    </xf>
    <xf numFmtId="0" fontId="24" fillId="0" borderId="61" xfId="1" applyFont="1" applyBorder="1" applyAlignment="1">
      <alignment vertical="center" wrapText="1"/>
    </xf>
    <xf numFmtId="0" fontId="22" fillId="6" borderId="61" xfId="1" applyFont="1" applyFill="1" applyBorder="1" applyAlignment="1">
      <alignment vertical="center"/>
    </xf>
    <xf numFmtId="1" fontId="24" fillId="0" borderId="61" xfId="1" applyNumberFormat="1" applyFont="1" applyBorder="1" applyAlignment="1" applyProtection="1">
      <alignment vertical="center"/>
      <protection locked="0"/>
    </xf>
    <xf numFmtId="1" fontId="24" fillId="0" borderId="61" xfId="1" applyNumberFormat="1" applyFont="1" applyBorder="1" applyAlignment="1">
      <alignment horizontal="center" vertical="center"/>
    </xf>
    <xf numFmtId="164" fontId="24" fillId="0" borderId="61" xfId="1" applyNumberFormat="1" applyFont="1" applyBorder="1" applyAlignment="1" applyProtection="1">
      <alignment vertical="center"/>
      <protection locked="0"/>
    </xf>
    <xf numFmtId="164" fontId="24" fillId="0" borderId="61" xfId="1" applyNumberFormat="1" applyFont="1" applyBorder="1" applyAlignment="1">
      <alignment horizontal="right" vertical="center"/>
    </xf>
    <xf numFmtId="9" fontId="27" fillId="0" borderId="61" xfId="1" applyNumberFormat="1" applyFont="1" applyBorder="1" applyAlignment="1">
      <alignment horizontal="right"/>
    </xf>
    <xf numFmtId="2" fontId="20" fillId="0" borderId="61" xfId="1" applyNumberFormat="1" applyFont="1" applyBorder="1" applyAlignment="1">
      <alignment horizontal="right" vertical="center"/>
    </xf>
    <xf numFmtId="1" fontId="24" fillId="0" borderId="61" xfId="1" applyNumberFormat="1" applyFont="1" applyBorder="1" applyAlignment="1">
      <alignment horizontal="right" vertical="center"/>
    </xf>
    <xf numFmtId="1" fontId="12" fillId="0" borderId="61" xfId="1" applyNumberFormat="1" applyBorder="1" applyAlignment="1">
      <alignment vertical="center"/>
    </xf>
    <xf numFmtId="164" fontId="20" fillId="0" borderId="61" xfId="1" applyNumberFormat="1" applyFont="1" applyBorder="1" applyAlignment="1">
      <alignment horizontal="right" vertical="center"/>
    </xf>
    <xf numFmtId="166" fontId="20" fillId="0" borderId="61" xfId="1" applyNumberFormat="1" applyFont="1" applyBorder="1" applyAlignment="1">
      <alignment horizontal="right" vertical="center"/>
    </xf>
    <xf numFmtId="1" fontId="12" fillId="0" borderId="59" xfId="1" applyNumberFormat="1" applyBorder="1" applyAlignment="1">
      <alignment vertical="center"/>
    </xf>
    <xf numFmtId="0" fontId="12" fillId="0" borderId="59" xfId="1" applyBorder="1" applyAlignment="1">
      <alignment horizontal="right" vertical="center"/>
    </xf>
    <xf numFmtId="0" fontId="22" fillId="0" borderId="50" xfId="1" applyFont="1" applyBorder="1" applyAlignment="1">
      <alignment horizontal="right" vertical="center"/>
    </xf>
    <xf numFmtId="0" fontId="12" fillId="0" borderId="75" xfId="1" applyBorder="1" applyAlignment="1">
      <alignment horizontal="left" vertical="top"/>
    </xf>
    <xf numFmtId="2" fontId="12" fillId="0" borderId="75" xfId="1" applyNumberFormat="1" applyBorder="1" applyAlignment="1">
      <alignment vertical="top"/>
    </xf>
    <xf numFmtId="2" fontId="12" fillId="0" borderId="59" xfId="1" applyNumberFormat="1" applyBorder="1" applyAlignment="1">
      <alignment horizontal="right" vertical="top"/>
    </xf>
    <xf numFmtId="2" fontId="12" fillId="0" borderId="59" xfId="1" applyNumberFormat="1" applyBorder="1" applyAlignment="1">
      <alignment vertical="top"/>
    </xf>
    <xf numFmtId="2" fontId="24" fillId="2" borderId="61" xfId="1" applyNumberFormat="1" applyFont="1" applyFill="1" applyBorder="1" applyAlignment="1">
      <alignment horizontal="right" vertical="center"/>
    </xf>
    <xf numFmtId="0" fontId="12" fillId="0" borderId="60" xfId="1" applyBorder="1" applyAlignment="1">
      <alignment vertical="top"/>
    </xf>
    <xf numFmtId="0" fontId="22" fillId="0" borderId="61" xfId="1" applyFont="1" applyBorder="1" applyAlignment="1">
      <alignment vertical="center"/>
    </xf>
    <xf numFmtId="0" fontId="12" fillId="0" borderId="75" xfId="1" applyBorder="1" applyAlignment="1">
      <alignment horizontal="left" vertical="top" wrapText="1"/>
    </xf>
    <xf numFmtId="0" fontId="12" fillId="0" borderId="59" xfId="1" applyBorder="1" applyAlignment="1">
      <alignment vertical="top"/>
    </xf>
    <xf numFmtId="0" fontId="24" fillId="0" borderId="30" xfId="1" applyFont="1" applyBorder="1" applyAlignment="1">
      <alignment vertical="center" wrapText="1"/>
    </xf>
    <xf numFmtId="1" fontId="24" fillId="0" borderId="30" xfId="1" applyNumberFormat="1" applyFont="1" applyBorder="1" applyAlignment="1">
      <alignment horizontal="right" vertical="center"/>
    </xf>
    <xf numFmtId="1" fontId="12" fillId="0" borderId="55" xfId="1" applyNumberFormat="1" applyBorder="1" applyAlignment="1">
      <alignment vertical="center"/>
    </xf>
    <xf numFmtId="0" fontId="12" fillId="0" borderId="55" xfId="1" applyBorder="1" applyAlignment="1">
      <alignment horizontal="right" vertical="center"/>
    </xf>
    <xf numFmtId="0" fontId="22" fillId="0" borderId="39" xfId="1" applyFont="1" applyBorder="1" applyAlignment="1">
      <alignment horizontal="right" vertical="center"/>
    </xf>
    <xf numFmtId="0" fontId="12" fillId="0" borderId="55" xfId="1" applyBorder="1" applyAlignment="1">
      <alignment vertical="top"/>
    </xf>
    <xf numFmtId="2" fontId="12" fillId="0" borderId="70" xfId="1" applyNumberFormat="1" applyBorder="1" applyAlignment="1">
      <alignment vertical="top"/>
    </xf>
    <xf numFmtId="2" fontId="12" fillId="0" borderId="55" xfId="1" applyNumberFormat="1" applyBorder="1" applyAlignment="1">
      <alignment horizontal="right" vertical="top"/>
    </xf>
    <xf numFmtId="2" fontId="12" fillId="0" borderId="55" xfId="1" applyNumberFormat="1" applyBorder="1" applyAlignment="1">
      <alignment vertical="top"/>
    </xf>
    <xf numFmtId="0" fontId="12" fillId="0" borderId="56" xfId="1" applyBorder="1" applyAlignment="1">
      <alignment vertical="top"/>
    </xf>
    <xf numFmtId="0" fontId="24" fillId="0" borderId="2" xfId="1" applyFont="1" applyBorder="1" applyAlignment="1">
      <alignment vertical="center" wrapText="1"/>
    </xf>
    <xf numFmtId="0" fontId="12" fillId="0" borderId="57" xfId="1" applyBorder="1" applyAlignment="1">
      <alignment horizontal="center" vertical="center"/>
    </xf>
    <xf numFmtId="1" fontId="24" fillId="0" borderId="2" xfId="1" applyNumberFormat="1" applyFont="1" applyBorder="1" applyAlignment="1">
      <alignment vertical="center"/>
    </xf>
    <xf numFmtId="164" fontId="24" fillId="0" borderId="2" xfId="1" applyNumberFormat="1" applyFont="1" applyBorder="1" applyAlignment="1">
      <alignment vertical="center"/>
    </xf>
    <xf numFmtId="1" fontId="24" fillId="0" borderId="61" xfId="1" applyNumberFormat="1" applyFont="1" applyBorder="1" applyAlignment="1">
      <alignment vertical="center"/>
    </xf>
    <xf numFmtId="164" fontId="24" fillId="0" borderId="61" xfId="1" applyNumberFormat="1" applyFont="1" applyBorder="1" applyAlignment="1">
      <alignment vertical="center"/>
    </xf>
    <xf numFmtId="1" fontId="24" fillId="0" borderId="30" xfId="1" applyNumberFormat="1" applyFont="1" applyBorder="1" applyAlignment="1">
      <alignment vertical="center"/>
    </xf>
    <xf numFmtId="164" fontId="24" fillId="0" borderId="30" xfId="1" applyNumberFormat="1" applyFont="1" applyBorder="1" applyAlignment="1">
      <alignment vertical="center"/>
    </xf>
    <xf numFmtId="1" fontId="12" fillId="0" borderId="30" xfId="1" applyNumberFormat="1" applyBorder="1" applyAlignment="1">
      <alignment vertical="top"/>
    </xf>
    <xf numFmtId="0" fontId="20" fillId="11" borderId="12" xfId="1" applyFont="1" applyFill="1" applyBorder="1" applyAlignment="1">
      <alignment vertical="center" wrapText="1"/>
    </xf>
    <xf numFmtId="0" fontId="12" fillId="11" borderId="13" xfId="1" applyFill="1" applyBorder="1" applyAlignment="1">
      <alignment vertical="center"/>
    </xf>
    <xf numFmtId="1" fontId="12" fillId="12" borderId="13" xfId="1" applyNumberFormat="1" applyFill="1" applyBorder="1" applyAlignment="1">
      <alignment horizontal="right" vertical="center"/>
    </xf>
    <xf numFmtId="1" fontId="12" fillId="5" borderId="13" xfId="1" applyNumberFormat="1" applyFill="1" applyBorder="1" applyAlignment="1">
      <alignment horizontal="right" vertical="center"/>
    </xf>
    <xf numFmtId="0" fontId="20" fillId="5" borderId="2" xfId="1" applyFont="1" applyFill="1" applyBorder="1" applyAlignment="1" applyProtection="1">
      <alignment vertical="center" wrapText="1"/>
      <protection locked="0"/>
    </xf>
    <xf numFmtId="0" fontId="12" fillId="5" borderId="2" xfId="1" applyFill="1" applyBorder="1" applyAlignment="1" applyProtection="1">
      <alignment vertical="center"/>
      <protection locked="0"/>
    </xf>
    <xf numFmtId="164" fontId="24" fillId="8" borderId="2" xfId="1" applyNumberFormat="1" applyFont="1" applyFill="1" applyBorder="1" applyAlignment="1" applyProtection="1">
      <alignment vertical="center"/>
      <protection locked="0"/>
    </xf>
    <xf numFmtId="1" fontId="24" fillId="5" borderId="2" xfId="1" applyNumberFormat="1" applyFont="1" applyFill="1" applyBorder="1" applyAlignment="1" applyProtection="1">
      <alignment horizontal="center" vertical="center"/>
      <protection locked="0"/>
    </xf>
    <xf numFmtId="2" fontId="13" fillId="5" borderId="2" xfId="1" applyNumberFormat="1" applyFont="1" applyFill="1" applyBorder="1" applyAlignment="1" applyProtection="1">
      <alignment horizontal="center" vertical="center"/>
      <protection locked="0"/>
    </xf>
    <xf numFmtId="1" fontId="12" fillId="5" borderId="2" xfId="1" applyNumberFormat="1" applyFill="1" applyBorder="1" applyAlignment="1">
      <alignment vertical="center"/>
    </xf>
    <xf numFmtId="2" fontId="37" fillId="0" borderId="7" xfId="1" applyNumberFormat="1" applyFont="1" applyBorder="1" applyAlignment="1">
      <alignment horizontal="right" vertical="center"/>
    </xf>
    <xf numFmtId="0" fontId="23" fillId="7" borderId="19" xfId="1" applyFont="1" applyFill="1" applyBorder="1" applyAlignment="1">
      <alignment horizontal="right" vertical="center"/>
    </xf>
    <xf numFmtId="0" fontId="20" fillId="5" borderId="30" xfId="1" applyFont="1" applyFill="1" applyBorder="1" applyAlignment="1" applyProtection="1">
      <alignment vertical="center" wrapText="1"/>
      <protection locked="0"/>
    </xf>
    <xf numFmtId="0" fontId="12" fillId="5" borderId="30" xfId="1" applyFill="1" applyBorder="1" applyAlignment="1" applyProtection="1">
      <alignment vertical="center"/>
      <protection locked="0"/>
    </xf>
    <xf numFmtId="164" fontId="24" fillId="8" borderId="30" xfId="1" applyNumberFormat="1" applyFont="1" applyFill="1" applyBorder="1" applyAlignment="1" applyProtection="1">
      <alignment vertical="center"/>
      <protection locked="0"/>
    </xf>
    <xf numFmtId="1" fontId="24" fillId="5" borderId="25" xfId="1" applyNumberFormat="1" applyFont="1" applyFill="1" applyBorder="1" applyAlignment="1" applyProtection="1">
      <alignment horizontal="center" vertical="center"/>
      <protection locked="0"/>
    </xf>
    <xf numFmtId="9" fontId="27" fillId="0" borderId="25" xfId="1" applyNumberFormat="1" applyFont="1" applyBorder="1" applyAlignment="1">
      <alignment horizontal="right"/>
    </xf>
    <xf numFmtId="2" fontId="20" fillId="0" borderId="25" xfId="1" applyNumberFormat="1" applyFont="1" applyBorder="1" applyAlignment="1">
      <alignment horizontal="right" vertical="center"/>
    </xf>
    <xf numFmtId="2" fontId="20" fillId="5" borderId="25" xfId="1" applyNumberFormat="1" applyFont="1" applyFill="1" applyBorder="1" applyAlignment="1" applyProtection="1">
      <alignment horizontal="center" vertical="center"/>
      <protection locked="0"/>
    </xf>
    <xf numFmtId="1" fontId="12" fillId="0" borderId="25" xfId="1" applyNumberFormat="1" applyBorder="1" applyAlignment="1">
      <alignment vertical="center"/>
    </xf>
    <xf numFmtId="1" fontId="12" fillId="5" borderId="25" xfId="1" applyNumberFormat="1" applyFill="1" applyBorder="1" applyAlignment="1">
      <alignment vertical="center"/>
    </xf>
    <xf numFmtId="1" fontId="12" fillId="5" borderId="30" xfId="1" applyNumberFormat="1" applyFill="1" applyBorder="1" applyAlignment="1">
      <alignment vertical="center"/>
    </xf>
    <xf numFmtId="2" fontId="37" fillId="0" borderId="57" xfId="1" applyNumberFormat="1" applyFont="1" applyBorder="1" applyAlignment="1">
      <alignment horizontal="right" vertical="center"/>
    </xf>
    <xf numFmtId="0" fontId="23" fillId="0" borderId="62" xfId="1" applyFont="1" applyBorder="1" applyAlignment="1">
      <alignment horizontal="right" vertical="center"/>
    </xf>
    <xf numFmtId="0" fontId="22" fillId="0" borderId="22" xfId="1" applyFont="1" applyBorder="1" applyAlignment="1">
      <alignment vertical="center"/>
    </xf>
    <xf numFmtId="1" fontId="24" fillId="0" borderId="22" xfId="1" applyNumberFormat="1" applyFont="1" applyBorder="1" applyAlignment="1" applyProtection="1">
      <alignment vertical="center"/>
      <protection locked="0"/>
    </xf>
    <xf numFmtId="164" fontId="24" fillId="0" borderId="22" xfId="1" applyNumberFormat="1" applyFont="1" applyBorder="1" applyAlignment="1" applyProtection="1">
      <alignment vertical="center"/>
      <protection locked="0"/>
    </xf>
    <xf numFmtId="1" fontId="24" fillId="0" borderId="22" xfId="1" applyNumberFormat="1" applyFont="1" applyBorder="1" applyAlignment="1">
      <alignment horizontal="right" vertical="center"/>
    </xf>
    <xf numFmtId="9" fontId="27" fillId="0" borderId="22" xfId="1" applyNumberFormat="1" applyFont="1" applyBorder="1" applyAlignment="1">
      <alignment horizontal="right"/>
    </xf>
    <xf numFmtId="2" fontId="20" fillId="0" borderId="22" xfId="1" applyNumberFormat="1" applyFont="1" applyBorder="1" applyAlignment="1">
      <alignment horizontal="right" vertical="center"/>
    </xf>
    <xf numFmtId="1" fontId="12" fillId="0" borderId="22" xfId="1" applyNumberFormat="1" applyBorder="1" applyAlignment="1">
      <alignment vertical="center"/>
    </xf>
    <xf numFmtId="164" fontId="20" fillId="0" borderId="22" xfId="1" applyNumberFormat="1" applyFont="1" applyBorder="1" applyAlignment="1">
      <alignment horizontal="right" vertical="center"/>
    </xf>
    <xf numFmtId="166" fontId="20" fillId="0" borderId="22" xfId="1" applyNumberFormat="1" applyFont="1" applyBorder="1" applyAlignment="1">
      <alignment horizontal="right" vertical="center"/>
    </xf>
    <xf numFmtId="0" fontId="22" fillId="0" borderId="11" xfId="1" applyFont="1" applyBorder="1" applyAlignment="1">
      <alignment horizontal="right" vertical="center"/>
    </xf>
    <xf numFmtId="2" fontId="24" fillId="2" borderId="27" xfId="1" applyNumberFormat="1" applyFont="1" applyFill="1" applyBorder="1" applyAlignment="1">
      <alignment horizontal="right" vertical="center"/>
    </xf>
    <xf numFmtId="2" fontId="24" fillId="2" borderId="29" xfId="1" applyNumberFormat="1" applyFont="1" applyFill="1" applyBorder="1" applyAlignment="1">
      <alignment horizontal="right" vertical="center"/>
    </xf>
    <xf numFmtId="1" fontId="24" fillId="0" borderId="22" xfId="1" applyNumberFormat="1" applyFont="1" applyBorder="1" applyAlignment="1">
      <alignment vertical="center"/>
    </xf>
    <xf numFmtId="164" fontId="24" fillId="0" borderId="22" xfId="1" applyNumberFormat="1" applyFont="1" applyBorder="1" applyAlignment="1">
      <alignment vertical="center"/>
    </xf>
    <xf numFmtId="166" fontId="20" fillId="0" borderId="32" xfId="1" applyNumberFormat="1" applyFont="1" applyBorder="1" applyAlignment="1">
      <alignment horizontal="right" vertical="center"/>
    </xf>
    <xf numFmtId="166" fontId="20" fillId="0" borderId="60" xfId="1" applyNumberFormat="1" applyFont="1" applyBorder="1" applyAlignment="1">
      <alignment horizontal="right" vertical="center"/>
    </xf>
    <xf numFmtId="166" fontId="20" fillId="0" borderId="31" xfId="1" applyNumberFormat="1" applyFont="1" applyBorder="1" applyAlignment="1">
      <alignment horizontal="right" vertical="center"/>
    </xf>
    <xf numFmtId="9" fontId="27" fillId="0" borderId="27" xfId="1" applyNumberFormat="1" applyFont="1" applyBorder="1" applyAlignment="1">
      <alignment horizontal="right"/>
    </xf>
    <xf numFmtId="165" fontId="12" fillId="0" borderId="2" xfId="1" applyNumberFormat="1" applyBorder="1" applyAlignment="1">
      <alignment horizontal="right" vertical="top"/>
    </xf>
    <xf numFmtId="1" fontId="12" fillId="0" borderId="2" xfId="1" applyNumberFormat="1" applyBorder="1" applyAlignment="1">
      <alignment vertical="top"/>
    </xf>
    <xf numFmtId="166" fontId="20" fillId="0" borderId="54" xfId="1" applyNumberFormat="1" applyFont="1" applyBorder="1" applyAlignment="1">
      <alignment horizontal="right" vertical="center"/>
    </xf>
    <xf numFmtId="0" fontId="20" fillId="5" borderId="22" xfId="1" applyFont="1" applyFill="1" applyBorder="1" applyAlignment="1" applyProtection="1">
      <alignment vertical="center" wrapText="1"/>
      <protection locked="0"/>
    </xf>
    <xf numFmtId="0" fontId="12" fillId="5" borderId="22" xfId="1" applyFill="1" applyBorder="1" applyAlignment="1" applyProtection="1">
      <alignment vertical="center"/>
      <protection locked="0"/>
    </xf>
    <xf numFmtId="1" fontId="24" fillId="5" borderId="22" xfId="1" applyNumberFormat="1" applyFont="1" applyFill="1" applyBorder="1" applyAlignment="1">
      <alignment vertical="center"/>
    </xf>
    <xf numFmtId="1" fontId="24" fillId="5" borderId="22" xfId="1" applyNumberFormat="1" applyFont="1" applyFill="1" applyBorder="1" applyAlignment="1">
      <alignment horizontal="center" vertical="center"/>
    </xf>
    <xf numFmtId="0" fontId="12" fillId="5" borderId="22" xfId="1" applyFill="1" applyBorder="1" applyAlignment="1">
      <alignment horizontal="center" vertical="center"/>
    </xf>
    <xf numFmtId="2" fontId="13" fillId="5" borderId="22" xfId="1" applyNumberFormat="1" applyFont="1" applyFill="1" applyBorder="1" applyAlignment="1">
      <alignment horizontal="center" vertical="center"/>
    </xf>
    <xf numFmtId="1" fontId="12" fillId="5" borderId="22" xfId="1" applyNumberFormat="1" applyFill="1" applyBorder="1" applyAlignment="1" applyProtection="1">
      <alignment vertical="center"/>
      <protection locked="0"/>
    </xf>
    <xf numFmtId="1" fontId="12" fillId="5" borderId="22" xfId="1" applyNumberFormat="1" applyFill="1" applyBorder="1" applyAlignment="1">
      <alignment vertical="center"/>
    </xf>
    <xf numFmtId="166" fontId="20" fillId="5" borderId="22" xfId="1" applyNumberFormat="1" applyFont="1" applyFill="1" applyBorder="1" applyAlignment="1">
      <alignment horizontal="right" vertical="center"/>
    </xf>
    <xf numFmtId="2" fontId="37" fillId="0" borderId="0" xfId="1" applyNumberFormat="1" applyFont="1" applyAlignment="1">
      <alignment horizontal="right" vertical="center"/>
    </xf>
    <xf numFmtId="2" fontId="12" fillId="11" borderId="7" xfId="1" applyNumberFormat="1" applyFill="1" applyBorder="1" applyAlignment="1">
      <alignment horizontal="right" vertical="center"/>
    </xf>
    <xf numFmtId="1" fontId="24" fillId="5" borderId="30" xfId="1" applyNumberFormat="1" applyFont="1" applyFill="1" applyBorder="1" applyAlignment="1">
      <alignment vertical="center"/>
    </xf>
    <xf numFmtId="1" fontId="24" fillId="5" borderId="30" xfId="1" applyNumberFormat="1" applyFont="1" applyFill="1" applyBorder="1" applyAlignment="1">
      <alignment horizontal="center" vertical="center"/>
    </xf>
    <xf numFmtId="0" fontId="12" fillId="5" borderId="30" xfId="1" applyFill="1" applyBorder="1" applyAlignment="1">
      <alignment horizontal="center" vertical="center"/>
    </xf>
    <xf numFmtId="2" fontId="13" fillId="5" borderId="30" xfId="1" applyNumberFormat="1" applyFont="1" applyFill="1" applyBorder="1" applyAlignment="1">
      <alignment horizontal="center" vertical="center"/>
    </xf>
    <xf numFmtId="1" fontId="12" fillId="5" borderId="30" xfId="1" applyNumberFormat="1" applyFill="1" applyBorder="1" applyAlignment="1" applyProtection="1">
      <alignment vertical="center"/>
      <protection locked="0"/>
    </xf>
    <xf numFmtId="0" fontId="23" fillId="0" borderId="8" xfId="1" applyFont="1" applyBorder="1" applyAlignment="1">
      <alignment horizontal="right" vertical="center"/>
    </xf>
    <xf numFmtId="0" fontId="24" fillId="0" borderId="22" xfId="1" applyFont="1" applyBorder="1" applyAlignment="1">
      <alignment horizontal="left" vertical="center" wrapText="1"/>
    </xf>
    <xf numFmtId="0" fontId="22" fillId="0" borderId="32" xfId="1" applyFont="1" applyBorder="1" applyAlignment="1">
      <alignment vertical="center"/>
    </xf>
    <xf numFmtId="164" fontId="24" fillId="0" borderId="22" xfId="1" applyNumberFormat="1" applyFont="1" applyBorder="1" applyAlignment="1">
      <alignment horizontal="right" vertical="center"/>
    </xf>
    <xf numFmtId="0" fontId="23" fillId="0" borderId="11" xfId="1" applyFont="1" applyBorder="1" applyAlignment="1">
      <alignment horizontal="right" vertical="center"/>
    </xf>
    <xf numFmtId="0" fontId="12" fillId="0" borderId="0" xfId="1" applyAlignment="1">
      <alignment horizontal="right" vertical="top"/>
    </xf>
    <xf numFmtId="0" fontId="24" fillId="0" borderId="61" xfId="1" applyFont="1" applyBorder="1" applyAlignment="1">
      <alignment horizontal="left" vertical="center" wrapText="1"/>
    </xf>
    <xf numFmtId="0" fontId="22" fillId="0" borderId="60" xfId="1" applyFont="1" applyBorder="1" applyAlignment="1">
      <alignment vertical="center"/>
    </xf>
    <xf numFmtId="0" fontId="24" fillId="0" borderId="30" xfId="1" applyFont="1" applyBorder="1" applyAlignment="1">
      <alignment horizontal="left" vertical="center" wrapText="1"/>
    </xf>
    <xf numFmtId="2" fontId="12" fillId="0" borderId="61" xfId="1" applyNumberFormat="1" applyBorder="1" applyAlignment="1">
      <alignment horizontal="right" vertical="center"/>
    </xf>
    <xf numFmtId="2" fontId="12" fillId="0" borderId="61" xfId="1" applyNumberFormat="1" applyBorder="1" applyAlignment="1">
      <alignment vertical="top"/>
    </xf>
    <xf numFmtId="2" fontId="12" fillId="0" borderId="30" xfId="1" applyNumberFormat="1" applyBorder="1" applyAlignment="1">
      <alignment vertical="center"/>
    </xf>
    <xf numFmtId="1" fontId="12" fillId="0" borderId="13" xfId="1" applyNumberFormat="1" applyBorder="1" applyAlignment="1">
      <alignment vertical="center"/>
    </xf>
    <xf numFmtId="0" fontId="12" fillId="0" borderId="13" xfId="1" applyBorder="1" applyAlignment="1">
      <alignment horizontal="right" vertical="center"/>
    </xf>
    <xf numFmtId="0" fontId="22" fillId="0" borderId="14" xfId="1" applyFont="1" applyBorder="1" applyAlignment="1">
      <alignment horizontal="right" vertical="center"/>
    </xf>
    <xf numFmtId="0" fontId="12" fillId="0" borderId="13" xfId="1" applyBorder="1" applyAlignment="1">
      <alignment vertical="top"/>
    </xf>
    <xf numFmtId="0" fontId="12" fillId="0" borderId="13" xfId="1" applyBorder="1" applyAlignment="1">
      <alignment horizontal="right" vertical="top"/>
    </xf>
    <xf numFmtId="2" fontId="24" fillId="2" borderId="43" xfId="1" applyNumberFormat="1" applyFont="1" applyFill="1" applyBorder="1" applyAlignment="1">
      <alignment horizontal="right" vertical="center"/>
    </xf>
    <xf numFmtId="0" fontId="12" fillId="0" borderId="33" xfId="1" applyBorder="1" applyAlignment="1">
      <alignment vertical="top"/>
    </xf>
    <xf numFmtId="165" fontId="12" fillId="0" borderId="30" xfId="1" applyNumberFormat="1" applyBorder="1" applyAlignment="1">
      <alignment horizontal="right" vertical="top"/>
    </xf>
    <xf numFmtId="2" fontId="37" fillId="3" borderId="34" xfId="1" applyNumberFormat="1" applyFont="1" applyFill="1" applyBorder="1" applyAlignment="1">
      <alignment horizontal="right" vertical="center"/>
    </xf>
    <xf numFmtId="0" fontId="23" fillId="7" borderId="19" xfId="1" applyFont="1" applyFill="1" applyBorder="1" applyAlignment="1">
      <alignment horizontal="right" vertical="center" wrapText="1"/>
    </xf>
    <xf numFmtId="2" fontId="24" fillId="2" borderId="0" xfId="1" applyNumberFormat="1" applyFont="1" applyFill="1" applyAlignment="1">
      <alignment horizontal="right" vertical="center"/>
    </xf>
    <xf numFmtId="165" fontId="12" fillId="0" borderId="61" xfId="1" applyNumberFormat="1" applyBorder="1" applyAlignment="1" applyProtection="1">
      <alignment horizontal="right" vertical="top"/>
      <protection locked="0"/>
    </xf>
    <xf numFmtId="2" fontId="12" fillId="11" borderId="9" xfId="1" applyNumberFormat="1" applyFill="1" applyBorder="1" applyAlignment="1">
      <alignment horizontal="right" vertical="center"/>
    </xf>
    <xf numFmtId="1" fontId="13" fillId="0" borderId="36" xfId="1" applyNumberFormat="1" applyFont="1" applyBorder="1" applyAlignment="1">
      <alignment vertical="center"/>
    </xf>
    <xf numFmtId="0" fontId="24" fillId="0" borderId="1" xfId="1" applyFont="1" applyBorder="1" applyAlignment="1">
      <alignment vertical="center" wrapText="1"/>
    </xf>
    <xf numFmtId="0" fontId="22" fillId="6" borderId="1" xfId="1" applyFont="1" applyFill="1" applyBorder="1" applyAlignment="1">
      <alignment vertical="center"/>
    </xf>
    <xf numFmtId="1" fontId="24" fillId="0" borderId="1" xfId="1" applyNumberFormat="1" applyFont="1" applyBorder="1" applyAlignment="1" applyProtection="1">
      <alignment vertical="center"/>
      <protection locked="0"/>
    </xf>
    <xf numFmtId="164" fontId="24" fillId="0" borderId="1" xfId="1" applyNumberFormat="1" applyFont="1" applyBorder="1" applyAlignment="1" applyProtection="1">
      <alignment vertical="center"/>
      <protection locked="0"/>
    </xf>
    <xf numFmtId="164" fontId="24" fillId="0" borderId="1" xfId="1" applyNumberFormat="1" applyFont="1" applyBorder="1" applyAlignment="1">
      <alignment horizontal="right" vertical="center"/>
    </xf>
    <xf numFmtId="9" fontId="27" fillId="0" borderId="1" xfId="1" applyNumberFormat="1" applyFont="1" applyBorder="1" applyAlignment="1">
      <alignment horizontal="right"/>
    </xf>
    <xf numFmtId="2" fontId="20" fillId="0" borderId="1" xfId="1" applyNumberFormat="1" applyFont="1" applyBorder="1" applyAlignment="1">
      <alignment horizontal="right" vertical="center"/>
    </xf>
    <xf numFmtId="1" fontId="12" fillId="0" borderId="1" xfId="1" applyNumberFormat="1" applyBorder="1" applyAlignment="1">
      <alignment vertical="center"/>
    </xf>
    <xf numFmtId="166" fontId="20" fillId="0" borderId="1" xfId="1" applyNumberFormat="1" applyFont="1" applyBorder="1" applyAlignment="1">
      <alignment horizontal="right" vertical="center"/>
    </xf>
    <xf numFmtId="0" fontId="24" fillId="0" borderId="25" xfId="1" applyFont="1" applyBorder="1" applyAlignment="1">
      <alignment vertical="center" wrapText="1"/>
    </xf>
    <xf numFmtId="0" fontId="23" fillId="0" borderId="0" xfId="1" applyFont="1" applyAlignment="1">
      <alignment horizontal="right" vertical="center"/>
    </xf>
    <xf numFmtId="0" fontId="20" fillId="11" borderId="15" xfId="1" applyFont="1" applyFill="1" applyBorder="1" applyAlignment="1">
      <alignment vertical="center" wrapText="1"/>
    </xf>
    <xf numFmtId="0" fontId="12" fillId="5" borderId="9" xfId="1" applyFill="1" applyBorder="1" applyAlignment="1">
      <alignment vertical="center"/>
    </xf>
    <xf numFmtId="0" fontId="12" fillId="5" borderId="9" xfId="1" applyFill="1" applyBorder="1" applyAlignment="1">
      <alignment horizontal="right" vertical="center"/>
    </xf>
    <xf numFmtId="1" fontId="12" fillId="12" borderId="9" xfId="1" applyNumberFormat="1" applyFill="1" applyBorder="1" applyAlignment="1">
      <alignment horizontal="right" vertical="center"/>
    </xf>
    <xf numFmtId="1" fontId="12" fillId="5" borderId="9" xfId="1" applyNumberFormat="1" applyFill="1" applyBorder="1" applyAlignment="1">
      <alignment horizontal="right" vertical="center"/>
    </xf>
    <xf numFmtId="0" fontId="12" fillId="5" borderId="22" xfId="1" applyFill="1" applyBorder="1" applyAlignment="1">
      <alignment vertical="center"/>
    </xf>
    <xf numFmtId="2" fontId="12" fillId="11" borderId="0" xfId="1" applyNumberFormat="1" applyFill="1" applyAlignment="1">
      <alignment horizontal="right" vertical="center"/>
    </xf>
    <xf numFmtId="0" fontId="12" fillId="5" borderId="30" xfId="1" applyFill="1" applyBorder="1" applyAlignment="1">
      <alignment vertical="center"/>
    </xf>
    <xf numFmtId="166" fontId="20" fillId="5" borderId="30" xfId="1" applyNumberFormat="1" applyFont="1" applyFill="1" applyBorder="1" applyAlignment="1">
      <alignment horizontal="right" vertical="center"/>
    </xf>
    <xf numFmtId="0" fontId="23" fillId="0" borderId="19" xfId="1" applyFont="1" applyBorder="1" applyAlignment="1">
      <alignment horizontal="right" vertical="center"/>
    </xf>
    <xf numFmtId="2" fontId="37" fillId="5" borderId="0" xfId="1" applyNumberFormat="1" applyFont="1" applyFill="1" applyAlignment="1">
      <alignment horizontal="right" vertical="center"/>
    </xf>
    <xf numFmtId="0" fontId="22" fillId="0" borderId="30" xfId="1" applyFont="1" applyBorder="1" applyAlignment="1">
      <alignment vertical="center"/>
    </xf>
    <xf numFmtId="0" fontId="22" fillId="0" borderId="0" xfId="1" applyFont="1" applyAlignment="1">
      <alignment horizontal="right" vertical="center"/>
    </xf>
    <xf numFmtId="0" fontId="12" fillId="5" borderId="9" xfId="1" applyFill="1" applyBorder="1" applyAlignment="1" applyProtection="1">
      <alignment vertical="center"/>
      <protection locked="0"/>
    </xf>
    <xf numFmtId="1" fontId="12" fillId="12" borderId="13" xfId="1" applyNumberFormat="1" applyFill="1" applyBorder="1" applyAlignment="1" applyProtection="1">
      <alignment vertical="center"/>
      <protection locked="0"/>
    </xf>
    <xf numFmtId="0" fontId="12" fillId="5" borderId="9" xfId="1" applyFill="1" applyBorder="1" applyAlignment="1" applyProtection="1">
      <alignment horizontal="right" vertical="center"/>
      <protection locked="0"/>
    </xf>
    <xf numFmtId="0" fontId="12" fillId="12" borderId="9" xfId="1" applyFill="1" applyBorder="1" applyAlignment="1" applyProtection="1">
      <alignment vertical="center"/>
      <protection locked="0"/>
    </xf>
    <xf numFmtId="0" fontId="22" fillId="6" borderId="22" xfId="1" applyFont="1" applyFill="1" applyBorder="1" applyAlignment="1">
      <alignment vertical="center"/>
    </xf>
    <xf numFmtId="164" fontId="24" fillId="0" borderId="13" xfId="1" applyNumberFormat="1" applyFont="1" applyBorder="1" applyAlignment="1">
      <alignment horizontal="right" vertical="center"/>
    </xf>
    <xf numFmtId="1" fontId="24" fillId="0" borderId="13" xfId="1" applyNumberFormat="1" applyFont="1" applyBorder="1" applyAlignment="1">
      <alignment horizontal="right" vertical="top"/>
    </xf>
    <xf numFmtId="2" fontId="13" fillId="0" borderId="13" xfId="1" applyNumberFormat="1" applyFont="1" applyBorder="1" applyAlignment="1">
      <alignment horizontal="right" vertical="center"/>
    </xf>
    <xf numFmtId="1" fontId="24" fillId="0" borderId="13" xfId="1" applyNumberFormat="1" applyFont="1" applyBorder="1" applyAlignment="1">
      <alignment horizontal="right" vertical="center"/>
    </xf>
    <xf numFmtId="2" fontId="20" fillId="0" borderId="13" xfId="1" applyNumberFormat="1" applyFont="1" applyBorder="1" applyAlignment="1">
      <alignment horizontal="right" vertical="center"/>
    </xf>
    <xf numFmtId="165" fontId="24" fillId="0" borderId="9" xfId="1" applyNumberFormat="1" applyFont="1" applyBorder="1" applyAlignment="1">
      <alignment horizontal="right" vertical="center"/>
    </xf>
    <xf numFmtId="2" fontId="13" fillId="0" borderId="9" xfId="1" applyNumberFormat="1" applyFont="1" applyBorder="1" applyAlignment="1">
      <alignment horizontal="right" vertical="center"/>
    </xf>
    <xf numFmtId="1" fontId="12" fillId="0" borderId="9" xfId="1" applyNumberFormat="1" applyBorder="1" applyAlignment="1">
      <alignment vertical="center"/>
    </xf>
    <xf numFmtId="2" fontId="20" fillId="0" borderId="9" xfId="1" applyNumberFormat="1" applyFont="1" applyBorder="1" applyAlignment="1">
      <alignment horizontal="right" vertical="center"/>
    </xf>
    <xf numFmtId="1" fontId="12" fillId="0" borderId="34" xfId="1" applyNumberFormat="1" applyBorder="1" applyAlignment="1">
      <alignment vertical="center"/>
    </xf>
    <xf numFmtId="2" fontId="13" fillId="5" borderId="9" xfId="1" applyNumberFormat="1" applyFont="1" applyFill="1" applyBorder="1" applyAlignment="1">
      <alignment horizontal="right" vertical="center"/>
    </xf>
    <xf numFmtId="2" fontId="37" fillId="3" borderId="30" xfId="1" applyNumberFormat="1" applyFont="1" applyFill="1" applyBorder="1" applyAlignment="1">
      <alignment horizontal="right" vertical="center"/>
    </xf>
    <xf numFmtId="0" fontId="20" fillId="5" borderId="17" xfId="1" applyFont="1" applyFill="1" applyBorder="1" applyAlignment="1" applyProtection="1">
      <alignment vertical="center" wrapText="1"/>
      <protection locked="0"/>
    </xf>
    <xf numFmtId="0" fontId="22" fillId="0" borderId="25" xfId="1" applyFont="1" applyBorder="1" applyAlignment="1">
      <alignment vertical="center"/>
    </xf>
    <xf numFmtId="0" fontId="12" fillId="5" borderId="17" xfId="1" applyFill="1" applyBorder="1" applyAlignment="1" applyProtection="1">
      <alignment vertical="center"/>
      <protection locked="0"/>
    </xf>
    <xf numFmtId="1" fontId="24" fillId="5" borderId="17" xfId="1" applyNumberFormat="1" applyFont="1" applyFill="1" applyBorder="1" applyAlignment="1">
      <alignment vertical="center"/>
    </xf>
    <xf numFmtId="1" fontId="24" fillId="5" borderId="17" xfId="1" applyNumberFormat="1" applyFont="1" applyFill="1" applyBorder="1" applyAlignment="1">
      <alignment horizontal="center" vertical="center"/>
    </xf>
    <xf numFmtId="0" fontId="12" fillId="5" borderId="17" xfId="1" applyFill="1" applyBorder="1" applyAlignment="1">
      <alignment horizontal="center" vertical="center"/>
    </xf>
    <xf numFmtId="165" fontId="13" fillId="5" borderId="17" xfId="1" applyNumberFormat="1" applyFont="1" applyFill="1" applyBorder="1" applyAlignment="1">
      <alignment horizontal="center" vertical="center"/>
    </xf>
    <xf numFmtId="1" fontId="12" fillId="5" borderId="17" xfId="1" applyNumberFormat="1" applyFill="1" applyBorder="1" applyAlignment="1" applyProtection="1">
      <alignment vertical="center"/>
      <protection locked="0"/>
    </xf>
    <xf numFmtId="1" fontId="12" fillId="5" borderId="17" xfId="1" applyNumberFormat="1" applyFill="1" applyBorder="1" applyAlignment="1">
      <alignment vertical="center"/>
    </xf>
    <xf numFmtId="0" fontId="22" fillId="0" borderId="8" xfId="1" applyFont="1" applyBorder="1" applyAlignment="1">
      <alignment horizontal="right" vertical="center"/>
    </xf>
    <xf numFmtId="165" fontId="24" fillId="0" borderId="22" xfId="1" applyNumberFormat="1" applyFont="1" applyBorder="1" applyAlignment="1">
      <alignment horizontal="right" vertical="center"/>
    </xf>
    <xf numFmtId="165" fontId="20" fillId="0" borderId="22" xfId="1" applyNumberFormat="1" applyFont="1" applyBorder="1" applyAlignment="1">
      <alignment horizontal="right" vertical="center"/>
    </xf>
    <xf numFmtId="0" fontId="22" fillId="0" borderId="3" xfId="1" applyFont="1" applyBorder="1" applyAlignment="1">
      <alignment horizontal="right" vertical="center" textRotation="90" wrapText="1"/>
    </xf>
    <xf numFmtId="165" fontId="24" fillId="0" borderId="61" xfId="1" applyNumberFormat="1" applyFont="1" applyBorder="1" applyAlignment="1">
      <alignment horizontal="right" vertical="center"/>
    </xf>
    <xf numFmtId="165" fontId="20" fillId="0" borderId="61" xfId="1" applyNumberFormat="1" applyFont="1" applyBorder="1" applyAlignment="1">
      <alignment horizontal="right" vertical="center"/>
    </xf>
    <xf numFmtId="2" fontId="24" fillId="10" borderId="2" xfId="1" applyNumberFormat="1" applyFont="1" applyFill="1" applyBorder="1" applyAlignment="1">
      <alignment horizontal="right" vertical="center"/>
    </xf>
    <xf numFmtId="2" fontId="24" fillId="10" borderId="25" xfId="1" applyNumberFormat="1" applyFont="1" applyFill="1" applyBorder="1" applyAlignment="1">
      <alignment horizontal="right" vertical="center"/>
    </xf>
    <xf numFmtId="2" fontId="24" fillId="10" borderId="44" xfId="1" applyNumberFormat="1" applyFont="1" applyFill="1" applyBorder="1" applyAlignment="1">
      <alignment horizontal="right" vertical="center"/>
    </xf>
    <xf numFmtId="0" fontId="12" fillId="0" borderId="0" xfId="1" applyAlignment="1">
      <alignment horizontal="left" vertical="top"/>
    </xf>
    <xf numFmtId="0" fontId="22" fillId="6" borderId="61" xfId="1" applyFont="1" applyFill="1" applyBorder="1" applyAlignment="1">
      <alignment horizontal="left" vertical="center"/>
    </xf>
    <xf numFmtId="1" fontId="24" fillId="0" borderId="61" xfId="1" applyNumberFormat="1" applyFont="1" applyBorder="1" applyAlignment="1" applyProtection="1">
      <alignment horizontal="left" vertical="center"/>
      <protection locked="0"/>
    </xf>
    <xf numFmtId="164" fontId="24" fillId="0" borderId="61" xfId="1" applyNumberFormat="1" applyFont="1" applyBorder="1" applyAlignment="1" applyProtection="1">
      <alignment horizontal="left" vertical="center"/>
      <protection locked="0"/>
    </xf>
    <xf numFmtId="1" fontId="12" fillId="0" borderId="61" xfId="1" applyNumberFormat="1" applyBorder="1" applyAlignment="1">
      <alignment horizontal="right" vertical="center"/>
    </xf>
    <xf numFmtId="1" fontId="12" fillId="0" borderId="0" xfId="1" applyNumberFormat="1" applyAlignment="1">
      <alignment horizontal="left" vertical="center"/>
    </xf>
    <xf numFmtId="0" fontId="22" fillId="0" borderId="3" xfId="1" applyFont="1" applyBorder="1" applyAlignment="1">
      <alignment horizontal="left" vertical="center" textRotation="90" wrapText="1"/>
    </xf>
    <xf numFmtId="0" fontId="23" fillId="0" borderId="11" xfId="1" applyFont="1" applyBorder="1" applyAlignment="1">
      <alignment horizontal="left" vertical="center"/>
    </xf>
    <xf numFmtId="0" fontId="12" fillId="0" borderId="6" xfId="1" applyBorder="1" applyAlignment="1">
      <alignment horizontal="left" vertical="top"/>
    </xf>
    <xf numFmtId="2" fontId="24" fillId="10" borderId="25" xfId="1" applyNumberFormat="1" applyFont="1" applyFill="1" applyBorder="1" applyAlignment="1">
      <alignment horizontal="left" vertical="center"/>
    </xf>
    <xf numFmtId="0" fontId="12" fillId="0" borderId="4" xfId="1" applyBorder="1" applyAlignment="1">
      <alignment horizontal="left" vertical="top"/>
    </xf>
    <xf numFmtId="0" fontId="12" fillId="0" borderId="0" xfId="1" applyAlignment="1">
      <alignment horizontal="left"/>
    </xf>
    <xf numFmtId="0" fontId="22" fillId="0" borderId="11" xfId="1" applyFont="1" applyBorder="1" applyAlignment="1">
      <alignment horizontal="left" vertical="center"/>
    </xf>
    <xf numFmtId="2" fontId="24" fillId="10" borderId="2" xfId="1" applyNumberFormat="1" applyFont="1" applyFill="1" applyBorder="1" applyAlignment="1">
      <alignment horizontal="left" vertical="center"/>
    </xf>
    <xf numFmtId="165" fontId="24" fillId="0" borderId="30" xfId="1" applyNumberFormat="1" applyFont="1" applyBorder="1" applyAlignment="1">
      <alignment horizontal="right" vertical="center"/>
    </xf>
    <xf numFmtId="165" fontId="20" fillId="0" borderId="30" xfId="1" applyNumberFormat="1" applyFont="1" applyBorder="1" applyAlignment="1">
      <alignment horizontal="right" vertical="center"/>
    </xf>
    <xf numFmtId="0" fontId="20" fillId="5" borderId="25" xfId="1" applyFont="1" applyFill="1" applyBorder="1" applyAlignment="1" applyProtection="1">
      <alignment vertical="center" wrapText="1"/>
      <protection locked="0"/>
    </xf>
    <xf numFmtId="0" fontId="12" fillId="5" borderId="25" xfId="1" applyFill="1" applyBorder="1" applyAlignment="1" applyProtection="1">
      <alignment vertical="center"/>
      <protection locked="0"/>
    </xf>
    <xf numFmtId="1" fontId="24" fillId="5" borderId="25" xfId="1" applyNumberFormat="1" applyFont="1" applyFill="1" applyBorder="1" applyAlignment="1">
      <alignment vertical="center"/>
    </xf>
    <xf numFmtId="1" fontId="24" fillId="5" borderId="25" xfId="1" applyNumberFormat="1" applyFont="1" applyFill="1" applyBorder="1" applyAlignment="1">
      <alignment horizontal="center" vertical="center"/>
    </xf>
    <xf numFmtId="0" fontId="12" fillId="5" borderId="25" xfId="1" applyFill="1" applyBorder="1" applyAlignment="1">
      <alignment horizontal="center" vertical="center"/>
    </xf>
    <xf numFmtId="165" fontId="13" fillId="5" borderId="25" xfId="1" applyNumberFormat="1" applyFont="1" applyFill="1" applyBorder="1" applyAlignment="1">
      <alignment horizontal="center" vertical="center"/>
    </xf>
    <xf numFmtId="1" fontId="12" fillId="5" borderId="25" xfId="1" applyNumberFormat="1" applyFill="1" applyBorder="1" applyAlignment="1" applyProtection="1">
      <alignment vertical="center"/>
      <protection locked="0"/>
    </xf>
    <xf numFmtId="0" fontId="22" fillId="0" borderId="38" xfId="1" applyFont="1" applyBorder="1" applyAlignment="1">
      <alignment horizontal="right" vertical="center" textRotation="90" wrapText="1"/>
    </xf>
    <xf numFmtId="0" fontId="20" fillId="5" borderId="34" xfId="1" applyFont="1" applyFill="1" applyBorder="1" applyAlignment="1" applyProtection="1">
      <alignment vertical="center" wrapText="1"/>
      <protection locked="0"/>
    </xf>
    <xf numFmtId="0" fontId="23" fillId="7" borderId="8" xfId="1" applyFont="1" applyFill="1" applyBorder="1" applyAlignment="1">
      <alignment horizontal="right" vertical="center"/>
    </xf>
    <xf numFmtId="0" fontId="12" fillId="0" borderId="3" xfId="1" applyBorder="1" applyAlignment="1">
      <alignment horizontal="right" vertical="center" textRotation="90"/>
    </xf>
    <xf numFmtId="1" fontId="12" fillId="0" borderId="0" xfId="1" applyNumberFormat="1"/>
    <xf numFmtId="2" fontId="24" fillId="10" borderId="17" xfId="1" applyNumberFormat="1" applyFont="1" applyFill="1" applyBorder="1" applyAlignment="1">
      <alignment horizontal="right" vertical="center"/>
    </xf>
    <xf numFmtId="0" fontId="22" fillId="6" borderId="30" xfId="1" applyFont="1" applyFill="1" applyBorder="1" applyAlignment="1">
      <alignment horizontal="left" vertical="center"/>
    </xf>
    <xf numFmtId="1" fontId="12" fillId="0" borderId="30" xfId="1" applyNumberFormat="1" applyBorder="1" applyAlignment="1">
      <alignment horizontal="right" vertical="center"/>
    </xf>
    <xf numFmtId="0" fontId="12" fillId="0" borderId="38" xfId="1" applyBorder="1" applyAlignment="1">
      <alignment horizontal="right" vertical="center" textRotation="90"/>
    </xf>
    <xf numFmtId="1" fontId="22" fillId="0" borderId="14" xfId="1" applyNumberFormat="1" applyFont="1" applyBorder="1" applyAlignment="1">
      <alignment horizontal="right" vertical="center"/>
    </xf>
    <xf numFmtId="2" fontId="24" fillId="10" borderId="35" xfId="1" applyNumberFormat="1" applyFont="1" applyFill="1" applyBorder="1" applyAlignment="1">
      <alignment horizontal="right" vertical="center"/>
    </xf>
    <xf numFmtId="0" fontId="12" fillId="0" borderId="3" xfId="1" applyBorder="1" applyAlignment="1">
      <alignment horizontal="right" vertical="center"/>
    </xf>
    <xf numFmtId="0" fontId="12" fillId="0" borderId="58" xfId="1" applyBorder="1" applyAlignment="1">
      <alignment horizontal="right" vertical="center"/>
    </xf>
    <xf numFmtId="0" fontId="23" fillId="0" borderId="60" xfId="1" applyFont="1" applyBorder="1" applyAlignment="1">
      <alignment horizontal="right" vertical="center"/>
    </xf>
    <xf numFmtId="0" fontId="23" fillId="7" borderId="14" xfId="1" applyFont="1" applyFill="1" applyBorder="1" applyAlignment="1">
      <alignment horizontal="right" vertical="center"/>
    </xf>
    <xf numFmtId="2" fontId="24" fillId="10" borderId="48" xfId="1" applyNumberFormat="1" applyFont="1" applyFill="1" applyBorder="1" applyAlignment="1">
      <alignment horizontal="right" vertical="center"/>
    </xf>
    <xf numFmtId="9" fontId="27" fillId="0" borderId="32" xfId="1" applyNumberFormat="1" applyFont="1" applyBorder="1" applyAlignment="1">
      <alignment horizontal="right"/>
    </xf>
    <xf numFmtId="0" fontId="22" fillId="0" borderId="11" xfId="1" applyFont="1" applyBorder="1" applyAlignment="1">
      <alignment horizontal="center" vertical="center"/>
    </xf>
    <xf numFmtId="2" fontId="24" fillId="10" borderId="28" xfId="1" applyNumberFormat="1" applyFont="1" applyFill="1" applyBorder="1" applyAlignment="1">
      <alignment horizontal="right" vertical="center"/>
    </xf>
    <xf numFmtId="0" fontId="12" fillId="0" borderId="57" xfId="1" applyBorder="1"/>
    <xf numFmtId="1" fontId="12" fillId="0" borderId="0" xfId="1" applyNumberFormat="1" applyAlignment="1">
      <alignment vertical="top"/>
    </xf>
    <xf numFmtId="0" fontId="13" fillId="7" borderId="18" xfId="1" applyFont="1" applyFill="1" applyBorder="1" applyAlignment="1">
      <alignment horizontal="right" vertical="top" wrapText="1"/>
    </xf>
    <xf numFmtId="0" fontId="12" fillId="0" borderId="0" xfId="1" applyAlignment="1">
      <alignment horizontal="center" vertical="top"/>
    </xf>
    <xf numFmtId="1" fontId="23" fillId="7" borderId="46" xfId="1" applyNumberFormat="1" applyFont="1" applyFill="1" applyBorder="1" applyAlignment="1">
      <alignment horizontal="right" vertical="top"/>
    </xf>
    <xf numFmtId="0" fontId="12" fillId="0" borderId="58" xfId="1" applyBorder="1" applyAlignment="1">
      <alignment vertical="top"/>
    </xf>
    <xf numFmtId="0" fontId="37" fillId="0" borderId="55" xfId="1" applyFont="1" applyBorder="1" applyAlignment="1">
      <alignment horizontal="left" vertical="top"/>
    </xf>
    <xf numFmtId="2" fontId="12" fillId="0" borderId="13" xfId="1" applyNumberFormat="1" applyBorder="1" applyAlignment="1">
      <alignment vertical="top"/>
    </xf>
    <xf numFmtId="2" fontId="12" fillId="0" borderId="0" xfId="1" applyNumberFormat="1" applyAlignment="1">
      <alignment horizontal="right" vertical="top" wrapText="1"/>
    </xf>
    <xf numFmtId="0" fontId="12" fillId="0" borderId="0" xfId="1" applyAlignment="1">
      <alignment horizontal="right"/>
    </xf>
    <xf numFmtId="0" fontId="24" fillId="0" borderId="0" xfId="1" applyFont="1" applyAlignment="1">
      <alignment vertical="center" wrapText="1"/>
    </xf>
    <xf numFmtId="0" fontId="22" fillId="0" borderId="0" xfId="1" applyFont="1" applyAlignment="1">
      <alignment vertical="center"/>
    </xf>
    <xf numFmtId="2" fontId="24" fillId="0" borderId="0" xfId="1" applyNumberFormat="1" applyFont="1" applyAlignment="1">
      <alignment horizontal="right" vertical="center"/>
    </xf>
    <xf numFmtId="165" fontId="12" fillId="0" borderId="0" xfId="1" applyNumberFormat="1" applyAlignment="1">
      <alignment vertical="top"/>
    </xf>
    <xf numFmtId="1" fontId="12" fillId="0" borderId="13" xfId="1" applyNumberFormat="1" applyBorder="1" applyAlignment="1">
      <alignment horizontal="right" vertical="top"/>
    </xf>
    <xf numFmtId="2" fontId="20" fillId="0" borderId="9" xfId="1" applyNumberFormat="1" applyFont="1" applyBorder="1" applyAlignment="1">
      <alignment horizontal="right" vertical="top"/>
    </xf>
    <xf numFmtId="1" fontId="12" fillId="0" borderId="9" xfId="1" applyNumberFormat="1" applyBorder="1" applyAlignment="1">
      <alignment vertical="top"/>
    </xf>
    <xf numFmtId="1" fontId="24" fillId="0" borderId="25" xfId="1" applyNumberFormat="1" applyFont="1" applyBorder="1" applyAlignment="1">
      <alignment horizontal="center" vertical="center"/>
    </xf>
    <xf numFmtId="9" fontId="27" fillId="9" borderId="76" xfId="1" applyNumberFormat="1" applyFont="1" applyFill="1" applyBorder="1" applyAlignment="1">
      <alignment horizontal="center"/>
    </xf>
    <xf numFmtId="2" fontId="12" fillId="0" borderId="30" xfId="1" applyNumberFormat="1" applyBorder="1" applyAlignment="1" applyProtection="1">
      <alignment vertical="center"/>
      <protection locked="0"/>
    </xf>
    <xf numFmtId="2" fontId="12" fillId="0" borderId="30" xfId="1" applyNumberFormat="1" applyBorder="1" applyAlignment="1">
      <alignment horizontal="right" vertical="center"/>
    </xf>
    <xf numFmtId="2" fontId="12" fillId="0" borderId="30" xfId="1" applyNumberFormat="1" applyBorder="1" applyAlignment="1">
      <alignment vertical="top"/>
    </xf>
    <xf numFmtId="0" fontId="12" fillId="0" borderId="77" xfId="1" applyBorder="1" applyAlignment="1">
      <alignment vertical="top"/>
    </xf>
    <xf numFmtId="0" fontId="12" fillId="0" borderId="77" xfId="1" applyBorder="1" applyAlignment="1">
      <alignment horizontal="left" vertical="top"/>
    </xf>
    <xf numFmtId="2" fontId="12" fillId="0" borderId="12" xfId="1" applyNumberFormat="1" applyBorder="1" applyAlignment="1">
      <alignment vertical="top"/>
    </xf>
    <xf numFmtId="2" fontId="12" fillId="0" borderId="13" xfId="1" applyNumberFormat="1" applyBorder="1" applyAlignment="1">
      <alignment horizontal="right" vertical="top"/>
    </xf>
    <xf numFmtId="172" fontId="36" fillId="0" borderId="72" xfId="0" applyNumberFormat="1" applyFont="1" applyBorder="1" applyAlignment="1" applyProtection="1">
      <alignment horizontal="right" vertical="center"/>
      <protection locked="0"/>
    </xf>
    <xf numFmtId="172" fontId="36" fillId="0" borderId="73" xfId="0" applyNumberFormat="1" applyFont="1" applyBorder="1" applyAlignment="1" applyProtection="1">
      <alignment horizontal="right" vertical="center"/>
      <protection locked="0"/>
    </xf>
    <xf numFmtId="0" fontId="24" fillId="0" borderId="0" xfId="1" applyFont="1" applyAlignment="1">
      <alignment vertical="top" wrapText="1"/>
    </xf>
    <xf numFmtId="1" fontId="24" fillId="0" borderId="17" xfId="1" applyNumberFormat="1" applyFont="1" applyBorder="1" applyAlignment="1">
      <alignment horizontal="center" vertical="center"/>
    </xf>
    <xf numFmtId="0" fontId="22" fillId="0" borderId="9" xfId="1" applyFont="1" applyBorder="1" applyAlignment="1">
      <alignment vertical="center"/>
    </xf>
    <xf numFmtId="1" fontId="24" fillId="0" borderId="9" xfId="1" applyNumberFormat="1" applyFont="1" applyBorder="1" applyAlignment="1">
      <alignment horizontal="right" vertical="top"/>
    </xf>
    <xf numFmtId="171" fontId="14" fillId="0" borderId="9" xfId="1" applyNumberFormat="1" applyFont="1" applyBorder="1" applyAlignment="1">
      <alignment horizontal="center" vertical="center"/>
    </xf>
    <xf numFmtId="0" fontId="17" fillId="0" borderId="0" xfId="1" applyFont="1" applyAlignment="1">
      <alignment horizontal="left" vertical="center" wrapText="1"/>
    </xf>
    <xf numFmtId="0" fontId="22" fillId="0" borderId="47" xfId="1" applyFont="1" applyBorder="1" applyAlignment="1">
      <alignment vertical="center" textRotation="90" wrapText="1"/>
    </xf>
    <xf numFmtId="0" fontId="22" fillId="0" borderId="3" xfId="1" applyFont="1" applyBorder="1" applyAlignment="1">
      <alignment vertical="center" textRotation="90" wrapText="1"/>
    </xf>
    <xf numFmtId="0" fontId="37" fillId="0" borderId="49" xfId="1" applyFont="1" applyBorder="1" applyAlignment="1">
      <alignment vertical="top" wrapText="1"/>
    </xf>
    <xf numFmtId="0" fontId="37" fillId="0" borderId="46" xfId="1" applyFont="1" applyBorder="1" applyAlignment="1">
      <alignment vertical="top"/>
    </xf>
    <xf numFmtId="0" fontId="22" fillId="0" borderId="3" xfId="1" applyFont="1" applyBorder="1" applyAlignment="1">
      <alignment vertical="center" textRotation="90"/>
    </xf>
    <xf numFmtId="0" fontId="12" fillId="0" borderId="3" xfId="1" applyBorder="1" applyAlignment="1">
      <alignment vertical="center" textRotation="90"/>
    </xf>
    <xf numFmtId="0" fontId="22" fillId="0" borderId="47" xfId="1" applyFont="1" applyBorder="1" applyAlignment="1">
      <alignment vertical="center" textRotation="90"/>
    </xf>
    <xf numFmtId="0" fontId="12" fillId="0" borderId="76" xfId="1" applyBorder="1" applyAlignment="1">
      <alignment vertical="top"/>
    </xf>
    <xf numFmtId="0" fontId="22" fillId="0" borderId="0" xfId="1" applyFont="1" applyAlignment="1">
      <alignment vertical="top"/>
    </xf>
    <xf numFmtId="1" fontId="13" fillId="0" borderId="6" xfId="1" applyNumberFormat="1" applyFont="1" applyBorder="1" applyAlignment="1">
      <alignment vertical="center" wrapText="1"/>
    </xf>
    <xf numFmtId="0" fontId="37" fillId="0" borderId="0" xfId="1" applyFont="1" applyAlignment="1">
      <alignment vertical="top"/>
    </xf>
    <xf numFmtId="1" fontId="23" fillId="7" borderId="0" xfId="1" applyNumberFormat="1" applyFont="1" applyFill="1" applyAlignment="1">
      <alignment horizontal="right" vertical="top"/>
    </xf>
    <xf numFmtId="165" fontId="14" fillId="0" borderId="9" xfId="1" applyNumberFormat="1" applyFont="1" applyBorder="1" applyAlignment="1">
      <alignment vertical="top"/>
    </xf>
    <xf numFmtId="1" fontId="12" fillId="0" borderId="2" xfId="1" applyNumberFormat="1" applyBorder="1" applyAlignment="1">
      <alignment horizontal="right" vertical="center"/>
    </xf>
    <xf numFmtId="1" fontId="12" fillId="0" borderId="25" xfId="1" applyNumberFormat="1" applyBorder="1" applyAlignment="1">
      <alignment horizontal="right" vertical="center"/>
    </xf>
    <xf numFmtId="1" fontId="12" fillId="0" borderId="22" xfId="1" applyNumberFormat="1" applyBorder="1" applyAlignment="1">
      <alignment horizontal="right" vertical="center"/>
    </xf>
    <xf numFmtId="1" fontId="12" fillId="5" borderId="22" xfId="1" applyNumberFormat="1" applyFill="1" applyBorder="1" applyAlignment="1" applyProtection="1">
      <alignment horizontal="right" vertical="center"/>
      <protection locked="0"/>
    </xf>
    <xf numFmtId="1" fontId="12" fillId="5" borderId="30" xfId="1" applyNumberFormat="1" applyFill="1" applyBorder="1" applyAlignment="1" applyProtection="1">
      <alignment horizontal="right" vertical="center"/>
      <protection locked="0"/>
    </xf>
    <xf numFmtId="1" fontId="12" fillId="0" borderId="1" xfId="1" applyNumberFormat="1" applyBorder="1" applyAlignment="1">
      <alignment horizontal="right" vertical="center"/>
    </xf>
    <xf numFmtId="1" fontId="12" fillId="0" borderId="13" xfId="1" applyNumberFormat="1" applyBorder="1" applyAlignment="1">
      <alignment horizontal="right" vertical="center"/>
    </xf>
    <xf numFmtId="1" fontId="12" fillId="0" borderId="9" xfId="1" applyNumberFormat="1" applyBorder="1" applyAlignment="1">
      <alignment horizontal="right" vertical="center"/>
    </xf>
    <xf numFmtId="1" fontId="12" fillId="5" borderId="17" xfId="1" applyNumberFormat="1" applyFill="1" applyBorder="1" applyAlignment="1" applyProtection="1">
      <alignment horizontal="right" vertical="center"/>
      <protection locked="0"/>
    </xf>
    <xf numFmtId="1" fontId="12" fillId="5" borderId="25" xfId="1" applyNumberFormat="1" applyFill="1" applyBorder="1" applyAlignment="1" applyProtection="1">
      <alignment horizontal="right" vertical="center"/>
      <protection locked="0"/>
    </xf>
    <xf numFmtId="171" fontId="12" fillId="0" borderId="9" xfId="1" applyNumberFormat="1" applyBorder="1" applyAlignment="1">
      <alignment horizontal="center" vertical="center"/>
    </xf>
    <xf numFmtId="3" fontId="17" fillId="0" borderId="6" xfId="1" applyNumberFormat="1" applyFont="1" applyBorder="1" applyAlignment="1">
      <alignment vertical="top"/>
    </xf>
    <xf numFmtId="2" fontId="12" fillId="5" borderId="13" xfId="1" applyNumberFormat="1" applyFill="1" applyBorder="1" applyAlignment="1">
      <alignment horizontal="right" vertical="center"/>
    </xf>
    <xf numFmtId="2" fontId="20" fillId="5" borderId="2" xfId="1" applyNumberFormat="1" applyFont="1" applyFill="1" applyBorder="1" applyAlignment="1">
      <alignment horizontal="right" vertical="center"/>
    </xf>
    <xf numFmtId="2" fontId="13" fillId="5" borderId="25" xfId="1" applyNumberFormat="1" applyFont="1" applyFill="1" applyBorder="1" applyAlignment="1" applyProtection="1">
      <alignment horizontal="right" vertical="center"/>
      <protection locked="0"/>
    </xf>
    <xf numFmtId="2" fontId="20" fillId="0" borderId="32" xfId="1" applyNumberFormat="1" applyFont="1" applyBorder="1" applyAlignment="1">
      <alignment horizontal="right" vertical="center"/>
    </xf>
    <xf numFmtId="2" fontId="20" fillId="0" borderId="60" xfId="1" applyNumberFormat="1" applyFont="1" applyBorder="1" applyAlignment="1">
      <alignment horizontal="right" vertical="center"/>
    </xf>
    <xf numFmtId="2" fontId="20" fillId="0" borderId="31" xfId="1" applyNumberFormat="1" applyFont="1" applyBorder="1" applyAlignment="1">
      <alignment horizontal="right" vertical="center"/>
    </xf>
    <xf numFmtId="2" fontId="20" fillId="0" borderId="54" xfId="1" applyNumberFormat="1" applyFont="1" applyBorder="1" applyAlignment="1">
      <alignment horizontal="right" vertical="center"/>
    </xf>
    <xf numFmtId="165" fontId="12" fillId="0" borderId="30" xfId="1" applyNumberFormat="1" applyBorder="1" applyAlignment="1" applyProtection="1">
      <alignment horizontal="right" vertical="top"/>
      <protection locked="0"/>
    </xf>
    <xf numFmtId="2" fontId="24" fillId="2" borderId="25" xfId="1" applyNumberFormat="1" applyFont="1" applyFill="1" applyBorder="1" applyAlignment="1">
      <alignment horizontal="right" vertical="center"/>
    </xf>
    <xf numFmtId="0" fontId="22" fillId="0" borderId="13" xfId="1" applyFont="1" applyBorder="1" applyAlignment="1">
      <alignment horizontal="right" vertical="center"/>
    </xf>
    <xf numFmtId="165" fontId="12" fillId="0" borderId="17" xfId="1" applyNumberFormat="1" applyBorder="1" applyAlignment="1">
      <alignment horizontal="right" vertical="top"/>
    </xf>
    <xf numFmtId="1" fontId="12" fillId="0" borderId="17" xfId="1" applyNumberFormat="1" applyBorder="1" applyAlignment="1">
      <alignment vertical="top"/>
    </xf>
    <xf numFmtId="1" fontId="12" fillId="0" borderId="25" xfId="1" applyNumberFormat="1" applyBorder="1" applyAlignment="1">
      <alignment vertical="top"/>
    </xf>
    <xf numFmtId="177" fontId="36" fillId="0" borderId="82" xfId="0" applyNumberFormat="1" applyFont="1" applyBorder="1" applyAlignment="1" applyProtection="1">
      <alignment horizontal="right" vertical="center"/>
      <protection locked="0"/>
    </xf>
    <xf numFmtId="177" fontId="36" fillId="0" borderId="64" xfId="0" applyNumberFormat="1" applyFont="1" applyBorder="1" applyAlignment="1" applyProtection="1">
      <alignment horizontal="right" vertical="center"/>
      <protection locked="0"/>
    </xf>
    <xf numFmtId="177" fontId="36" fillId="0" borderId="65" xfId="0" applyNumberFormat="1" applyFont="1" applyBorder="1" applyAlignment="1" applyProtection="1">
      <alignment horizontal="right" vertical="center"/>
      <protection locked="0"/>
    </xf>
    <xf numFmtId="177" fontId="36" fillId="0" borderId="71" xfId="0" applyNumberFormat="1" applyFont="1" applyBorder="1" applyAlignment="1" applyProtection="1">
      <alignment horizontal="right" vertical="center"/>
      <protection locked="0"/>
    </xf>
    <xf numFmtId="176" fontId="35" fillId="0" borderId="61" xfId="0" applyNumberFormat="1" applyFont="1" applyBorder="1" applyAlignment="1" applyProtection="1">
      <alignment horizontal="center" vertical="center"/>
      <protection locked="0"/>
    </xf>
    <xf numFmtId="3" fontId="20" fillId="5" borderId="13" xfId="1" applyNumberFormat="1" applyFont="1" applyFill="1" applyBorder="1" applyAlignment="1" applyProtection="1">
      <alignment horizontal="center" vertical="center"/>
      <protection locked="0"/>
    </xf>
    <xf numFmtId="3" fontId="20" fillId="5" borderId="2" xfId="1" applyNumberFormat="1" applyFont="1" applyFill="1" applyBorder="1" applyAlignment="1" applyProtection="1">
      <alignment horizontal="center" vertical="center"/>
      <protection locked="0"/>
    </xf>
    <xf numFmtId="3" fontId="20" fillId="5" borderId="30" xfId="1" applyNumberFormat="1" applyFont="1" applyFill="1" applyBorder="1" applyAlignment="1" applyProtection="1">
      <alignment horizontal="center" vertical="center"/>
      <protection locked="0"/>
    </xf>
    <xf numFmtId="3" fontId="20" fillId="5" borderId="61" xfId="1" applyNumberFormat="1" applyFont="1" applyFill="1" applyBorder="1" applyAlignment="1" applyProtection="1">
      <alignment horizontal="center" vertical="center"/>
      <protection locked="0"/>
    </xf>
    <xf numFmtId="3" fontId="20" fillId="5" borderId="22" xfId="1" applyNumberFormat="1" applyFont="1" applyFill="1" applyBorder="1" applyAlignment="1" applyProtection="1">
      <alignment horizontal="center" vertical="center"/>
      <protection locked="0"/>
    </xf>
    <xf numFmtId="3" fontId="20" fillId="5" borderId="36" xfId="1" applyNumberFormat="1" applyFont="1" applyFill="1" applyBorder="1" applyAlignment="1" applyProtection="1">
      <alignment horizontal="center" vertical="center"/>
      <protection locked="0"/>
    </xf>
    <xf numFmtId="3" fontId="20" fillId="5" borderId="58" xfId="1" applyNumberFormat="1" applyFont="1" applyFill="1" applyBorder="1" applyAlignment="1" applyProtection="1">
      <alignment horizontal="center" vertical="center"/>
      <protection locked="0"/>
    </xf>
    <xf numFmtId="3" fontId="20" fillId="5" borderId="37" xfId="1" applyNumberFormat="1" applyFont="1" applyFill="1" applyBorder="1" applyAlignment="1" applyProtection="1">
      <alignment horizontal="center" vertical="center"/>
      <protection locked="0"/>
    </xf>
    <xf numFmtId="3" fontId="20" fillId="5" borderId="1" xfId="1" applyNumberFormat="1" applyFont="1" applyFill="1" applyBorder="1" applyAlignment="1" applyProtection="1">
      <alignment horizontal="center" vertical="center"/>
      <protection locked="0"/>
    </xf>
    <xf numFmtId="3" fontId="20" fillId="5" borderId="53" xfId="1" applyNumberFormat="1" applyFont="1" applyFill="1" applyBorder="1" applyAlignment="1" applyProtection="1">
      <alignment horizontal="center" vertical="center"/>
      <protection locked="0"/>
    </xf>
    <xf numFmtId="3" fontId="20" fillId="5" borderId="9" xfId="1" applyNumberFormat="1" applyFont="1" applyFill="1" applyBorder="1" applyAlignment="1" applyProtection="1">
      <alignment horizontal="center" vertical="center"/>
      <protection locked="0"/>
    </xf>
    <xf numFmtId="3" fontId="20" fillId="5" borderId="17" xfId="1" applyNumberFormat="1" applyFont="1" applyFill="1" applyBorder="1" applyAlignment="1" applyProtection="1">
      <alignment horizontal="center" vertical="center"/>
      <protection locked="0"/>
    </xf>
    <xf numFmtId="3" fontId="20" fillId="5" borderId="61" xfId="1" applyNumberFormat="1" applyFont="1" applyFill="1" applyBorder="1" applyAlignment="1" applyProtection="1">
      <alignment horizontal="left" vertical="center"/>
      <protection locked="0"/>
    </xf>
    <xf numFmtId="3" fontId="20" fillId="5" borderId="25" xfId="1" applyNumberFormat="1" applyFont="1" applyFill="1" applyBorder="1" applyAlignment="1" applyProtection="1">
      <alignment horizontal="center" vertical="center"/>
      <protection locked="0"/>
    </xf>
    <xf numFmtId="3" fontId="22" fillId="0" borderId="0" xfId="1" applyNumberFormat="1" applyFont="1" applyAlignment="1">
      <alignment vertical="center"/>
    </xf>
    <xf numFmtId="3" fontId="12" fillId="0" borderId="0" xfId="1" applyNumberFormat="1"/>
    <xf numFmtId="0" fontId="20" fillId="11" borderId="12" xfId="1" applyFont="1" applyFill="1" applyBorder="1" applyAlignment="1">
      <alignment vertical="top" wrapText="1"/>
    </xf>
    <xf numFmtId="0" fontId="12" fillId="12" borderId="13" xfId="1" applyFill="1" applyBorder="1" applyAlignment="1">
      <alignment horizontal="right" vertical="center"/>
    </xf>
    <xf numFmtId="0" fontId="20" fillId="0" borderId="61" xfId="1" applyFont="1" applyBorder="1" applyAlignment="1">
      <alignment horizontal="center" vertical="top" wrapText="1"/>
    </xf>
    <xf numFmtId="3" fontId="20" fillId="0" borderId="61" xfId="1" applyNumberFormat="1" applyFont="1" applyBorder="1" applyAlignment="1">
      <alignment horizontal="center" vertical="top" wrapText="1"/>
    </xf>
    <xf numFmtId="0" fontId="47" fillId="0" borderId="0" xfId="1" applyFont="1"/>
    <xf numFmtId="0" fontId="12" fillId="0" borderId="55" xfId="1" applyBorder="1" applyAlignment="1">
      <alignment horizontal="center" vertical="center" wrapText="1"/>
    </xf>
    <xf numFmtId="0" fontId="19" fillId="0" borderId="61" xfId="1" applyFont="1" applyBorder="1" applyAlignment="1">
      <alignment horizontal="center" textRotation="90" wrapText="1"/>
    </xf>
    <xf numFmtId="1" fontId="19" fillId="0" borderId="61" xfId="1" applyNumberFormat="1" applyFont="1" applyBorder="1" applyAlignment="1">
      <alignment horizontal="center" textRotation="90" wrapText="1"/>
    </xf>
    <xf numFmtId="2" fontId="18" fillId="0" borderId="61" xfId="1" applyNumberFormat="1" applyFont="1" applyBorder="1" applyAlignment="1">
      <alignment horizontal="center" textRotation="90" wrapText="1"/>
    </xf>
    <xf numFmtId="1" fontId="18" fillId="0" borderId="61" xfId="1" applyNumberFormat="1" applyFont="1" applyBorder="1" applyAlignment="1">
      <alignment horizontal="center" textRotation="90" wrapText="1"/>
    </xf>
    <xf numFmtId="166" fontId="18" fillId="0" borderId="61" xfId="1" applyNumberFormat="1" applyFont="1" applyBorder="1" applyAlignment="1">
      <alignment horizontal="center" textRotation="90" wrapText="1"/>
    </xf>
    <xf numFmtId="0" fontId="18" fillId="3" borderId="61" xfId="1" applyFont="1" applyFill="1" applyBorder="1" applyAlignment="1">
      <alignment horizontal="center" textRotation="90" wrapText="1"/>
    </xf>
    <xf numFmtId="0" fontId="18" fillId="7" borderId="61" xfId="1" applyFont="1" applyFill="1" applyBorder="1" applyAlignment="1">
      <alignment horizontal="center" textRotation="90" wrapText="1"/>
    </xf>
    <xf numFmtId="0" fontId="28" fillId="0" borderId="61" xfId="1" applyFont="1" applyBorder="1" applyAlignment="1">
      <alignment horizontal="center" textRotation="90" wrapText="1"/>
    </xf>
    <xf numFmtId="0" fontId="28" fillId="0" borderId="61" xfId="1" applyFont="1" applyBorder="1" applyAlignment="1">
      <alignment horizontal="center" textRotation="90"/>
    </xf>
    <xf numFmtId="2" fontId="18" fillId="4" borderId="61" xfId="1" applyNumberFormat="1" applyFont="1" applyFill="1" applyBorder="1" applyAlignment="1">
      <alignment horizontal="center" textRotation="90" wrapText="1"/>
    </xf>
    <xf numFmtId="0" fontId="18" fillId="0" borderId="61" xfId="1" applyFont="1" applyBorder="1" applyAlignment="1">
      <alignment horizontal="center" textRotation="90" wrapText="1"/>
    </xf>
    <xf numFmtId="165" fontId="18" fillId="0" borderId="61" xfId="1" applyNumberFormat="1" applyFont="1" applyBorder="1" applyAlignment="1">
      <alignment horizontal="center" textRotation="90" wrapText="1"/>
    </xf>
    <xf numFmtId="0" fontId="12" fillId="0" borderId="0" xfId="1" applyAlignment="1">
      <alignment horizontal="center" vertical="center" wrapText="1"/>
    </xf>
    <xf numFmtId="0" fontId="12" fillId="0" borderId="4" xfId="1" applyBorder="1" applyAlignment="1">
      <alignment horizontal="center" vertical="center" wrapText="1"/>
    </xf>
    <xf numFmtId="0" fontId="22" fillId="6" borderId="2" xfId="1" applyFont="1" applyFill="1" applyBorder="1" applyAlignment="1">
      <alignment vertical="center"/>
    </xf>
    <xf numFmtId="165" fontId="24" fillId="0" borderId="2" xfId="1" applyNumberFormat="1" applyFont="1" applyBorder="1" applyAlignment="1">
      <alignment horizontal="right" vertical="center"/>
    </xf>
    <xf numFmtId="165" fontId="20" fillId="0" borderId="2" xfId="1" applyNumberFormat="1" applyFont="1" applyBorder="1" applyAlignment="1">
      <alignment horizontal="right" vertical="center"/>
    </xf>
    <xf numFmtId="0" fontId="22" fillId="0" borderId="17" xfId="1" applyFont="1" applyBorder="1" applyAlignment="1">
      <alignment vertical="center"/>
    </xf>
    <xf numFmtId="0" fontId="22" fillId="0" borderId="57" xfId="1" applyFont="1" applyBorder="1" applyAlignment="1">
      <alignment horizontal="right" vertical="center"/>
    </xf>
    <xf numFmtId="0" fontId="12" fillId="0" borderId="51" xfId="1" applyBorder="1" applyAlignment="1">
      <alignment vertical="top"/>
    </xf>
    <xf numFmtId="0" fontId="12" fillId="0" borderId="57" xfId="1" applyBorder="1" applyAlignment="1">
      <alignment horizontal="right" vertical="top"/>
    </xf>
    <xf numFmtId="9" fontId="27" fillId="9" borderId="100" xfId="1" applyNumberFormat="1" applyFont="1" applyFill="1" applyBorder="1" applyAlignment="1">
      <alignment horizontal="center"/>
    </xf>
    <xf numFmtId="0" fontId="24" fillId="5" borderId="5" xfId="1" applyFont="1" applyFill="1" applyBorder="1" applyAlignment="1">
      <alignment vertical="center"/>
    </xf>
    <xf numFmtId="0" fontId="24" fillId="11" borderId="12" xfId="1" applyFont="1" applyFill="1" applyBorder="1" applyAlignment="1">
      <alignment vertical="center"/>
    </xf>
    <xf numFmtId="0" fontId="24" fillId="0" borderId="20" xfId="1" applyFont="1" applyBorder="1" applyAlignment="1">
      <alignment vertical="center"/>
    </xf>
    <xf numFmtId="0" fontId="24" fillId="0" borderId="24" xfId="1" applyFont="1" applyBorder="1" applyAlignment="1">
      <alignment vertical="center"/>
    </xf>
    <xf numFmtId="0" fontId="20" fillId="0" borderId="61" xfId="1" applyFont="1" applyBorder="1" applyAlignment="1">
      <alignment horizontal="center" vertical="top"/>
    </xf>
    <xf numFmtId="0" fontId="24" fillId="11" borderId="12" xfId="1" applyFont="1" applyFill="1" applyBorder="1" applyAlignment="1">
      <alignment vertical="top"/>
    </xf>
    <xf numFmtId="0" fontId="24" fillId="0" borderId="20" xfId="1" applyFont="1" applyBorder="1" applyAlignment="1">
      <alignment horizontal="left" vertical="center"/>
    </xf>
    <xf numFmtId="0" fontId="24" fillId="0" borderId="21" xfId="1" applyFont="1" applyBorder="1" applyAlignment="1">
      <alignment vertical="center"/>
    </xf>
    <xf numFmtId="0" fontId="24" fillId="5" borderId="12" xfId="1" applyFont="1" applyFill="1" applyBorder="1" applyAlignment="1">
      <alignment vertical="center"/>
    </xf>
    <xf numFmtId="0" fontId="24" fillId="0" borderId="26" xfId="1" applyFont="1" applyBorder="1" applyAlignment="1">
      <alignment vertical="center"/>
    </xf>
    <xf numFmtId="0" fontId="24" fillId="0" borderId="23" xfId="1" applyFont="1" applyBorder="1" applyAlignment="1">
      <alignment vertical="center"/>
    </xf>
    <xf numFmtId="0" fontId="24" fillId="0" borderId="42" xfId="1" applyFont="1" applyBorder="1" applyAlignment="1">
      <alignment vertical="center"/>
    </xf>
    <xf numFmtId="0" fontId="24" fillId="0" borderId="41" xfId="1" applyFont="1" applyBorder="1" applyAlignment="1">
      <alignment vertical="center"/>
    </xf>
    <xf numFmtId="0" fontId="24" fillId="11" borderId="15" xfId="1" applyFont="1" applyFill="1" applyBorder="1" applyAlignment="1">
      <alignment vertical="center"/>
    </xf>
    <xf numFmtId="0" fontId="24" fillId="0" borderId="26" xfId="1" applyFont="1" applyBorder="1" applyAlignment="1">
      <alignment horizontal="left" vertical="center"/>
    </xf>
    <xf numFmtId="0" fontId="24" fillId="0" borderId="23" xfId="1" applyFont="1" applyBorder="1" applyAlignment="1">
      <alignment horizontal="left" vertical="center"/>
    </xf>
    <xf numFmtId="0" fontId="24" fillId="11" borderId="63" xfId="1" applyFont="1" applyFill="1" applyBorder="1" applyAlignment="1">
      <alignment vertical="center"/>
    </xf>
    <xf numFmtId="0" fontId="24" fillId="5" borderId="16" xfId="1" applyFont="1" applyFill="1" applyBorder="1" applyAlignment="1">
      <alignment vertical="center"/>
    </xf>
    <xf numFmtId="0" fontId="24" fillId="5" borderId="12" xfId="1" applyFont="1" applyFill="1" applyBorder="1" applyAlignment="1">
      <alignment horizontal="left" vertical="center"/>
    </xf>
    <xf numFmtId="0" fontId="24" fillId="0" borderId="23" xfId="1" applyFont="1" applyBorder="1" applyAlignment="1">
      <alignment horizontal="left" vertical="top"/>
    </xf>
    <xf numFmtId="0" fontId="24" fillId="0" borderId="42" xfId="1" applyFont="1" applyBorder="1" applyAlignment="1">
      <alignment horizontal="left" vertical="top"/>
    </xf>
    <xf numFmtId="0" fontId="24" fillId="0" borderId="41" xfId="1" applyFont="1" applyBorder="1" applyAlignment="1">
      <alignment horizontal="left" vertical="center"/>
    </xf>
    <xf numFmtId="0" fontId="24" fillId="0" borderId="42" xfId="1" applyFont="1" applyBorder="1" applyAlignment="1">
      <alignment horizontal="left" vertical="center"/>
    </xf>
    <xf numFmtId="0" fontId="24" fillId="0" borderId="0" xfId="1" applyFont="1" applyAlignment="1">
      <alignment horizontal="left" vertical="center"/>
    </xf>
    <xf numFmtId="0" fontId="24" fillId="0" borderId="0" xfId="1" applyFont="1" applyAlignment="1">
      <alignment vertical="top"/>
    </xf>
    <xf numFmtId="0" fontId="24" fillId="0" borderId="2" xfId="1" applyFont="1" applyBorder="1" applyAlignment="1">
      <alignment vertical="center"/>
    </xf>
    <xf numFmtId="0" fontId="24" fillId="0" borderId="61" xfId="1" applyFont="1" applyBorder="1" applyAlignment="1">
      <alignment vertical="center"/>
    </xf>
    <xf numFmtId="0" fontId="24" fillId="0" borderId="30" xfId="1" applyFont="1" applyBorder="1" applyAlignment="1">
      <alignment vertical="center"/>
    </xf>
    <xf numFmtId="0" fontId="24" fillId="5" borderId="6" xfId="1" applyFont="1" applyFill="1" applyBorder="1" applyAlignment="1">
      <alignment vertical="center"/>
    </xf>
    <xf numFmtId="0" fontId="40" fillId="0" borderId="0" xfId="0" applyFont="1" applyAlignment="1">
      <alignment vertical="center" wrapText="1"/>
    </xf>
    <xf numFmtId="0" fontId="14" fillId="0" borderId="0" xfId="0" applyFont="1" applyAlignment="1">
      <alignment vertical="center"/>
    </xf>
    <xf numFmtId="0" fontId="40" fillId="0" borderId="0" xfId="0" applyFont="1" applyAlignment="1">
      <alignment horizontal="center" vertical="center" wrapText="1"/>
    </xf>
    <xf numFmtId="0" fontId="42" fillId="0" borderId="0" xfId="0" applyFont="1" applyAlignment="1">
      <alignment vertical="center"/>
    </xf>
    <xf numFmtId="14" fontId="42" fillId="0" borderId="0" xfId="0" applyNumberFormat="1" applyFont="1" applyAlignment="1">
      <alignment vertical="center" wrapText="1"/>
    </xf>
    <xf numFmtId="14" fontId="51" fillId="0" borderId="0" xfId="0" applyNumberFormat="1" applyFont="1" applyAlignment="1">
      <alignment vertical="center"/>
    </xf>
    <xf numFmtId="14" fontId="42" fillId="0" borderId="0" xfId="0" applyNumberFormat="1" applyFont="1" applyAlignment="1">
      <alignment horizontal="right" vertical="center"/>
    </xf>
    <xf numFmtId="14" fontId="42" fillId="0" borderId="0" xfId="0" applyNumberFormat="1" applyFont="1" applyAlignment="1">
      <alignment horizontal="left" vertical="center"/>
    </xf>
    <xf numFmtId="0" fontId="16" fillId="0" borderId="57" xfId="0" applyFont="1" applyBorder="1" applyAlignment="1">
      <alignment horizontal="left" vertical="center"/>
    </xf>
    <xf numFmtId="0" fontId="42" fillId="0" borderId="57" xfId="0" applyFont="1" applyBorder="1" applyAlignment="1">
      <alignment vertical="center"/>
    </xf>
    <xf numFmtId="14" fontId="42" fillId="0" borderId="57" xfId="0" applyNumberFormat="1" applyFont="1" applyBorder="1" applyAlignment="1">
      <alignment vertical="center" wrapText="1"/>
    </xf>
    <xf numFmtId="14" fontId="42" fillId="0" borderId="57" xfId="0" applyNumberFormat="1" applyFont="1" applyBorder="1" applyAlignment="1">
      <alignment horizontal="right" vertical="center"/>
    </xf>
    <xf numFmtId="0" fontId="13" fillId="0" borderId="0" xfId="0" applyFont="1" applyAlignment="1">
      <alignment vertical="center"/>
    </xf>
    <xf numFmtId="0" fontId="12" fillId="0" borderId="0" xfId="0" applyFont="1" applyAlignment="1">
      <alignment vertical="center"/>
    </xf>
    <xf numFmtId="0" fontId="16" fillId="0" borderId="0" xfId="0" applyFont="1" applyAlignment="1">
      <alignment horizontal="left" vertical="center"/>
    </xf>
    <xf numFmtId="14" fontId="34" fillId="0" borderId="0" xfId="0" applyNumberFormat="1" applyFont="1" applyAlignment="1">
      <alignment horizontal="left" vertical="center"/>
    </xf>
    <xf numFmtId="0" fontId="50" fillId="0" borderId="61" xfId="0" quotePrefix="1" applyFont="1" applyBorder="1" applyAlignment="1">
      <alignment horizontal="center" vertical="center"/>
    </xf>
    <xf numFmtId="176" fontId="13" fillId="0" borderId="61" xfId="0" applyNumberFormat="1" applyFont="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left" vertical="center"/>
    </xf>
    <xf numFmtId="0" fontId="43" fillId="0" borderId="61" xfId="0" quotePrefix="1" applyFont="1" applyBorder="1" applyAlignment="1">
      <alignment horizontal="center" vertical="center"/>
    </xf>
    <xf numFmtId="1" fontId="12" fillId="0" borderId="61" xfId="26" applyNumberFormat="1" applyFont="1" applyBorder="1" applyAlignment="1">
      <alignment horizontal="center" vertical="center" wrapText="1"/>
    </xf>
    <xf numFmtId="0" fontId="13" fillId="0" borderId="90" xfId="0" applyFont="1" applyBorder="1"/>
    <xf numFmtId="0" fontId="12" fillId="0" borderId="91" xfId="0" applyFont="1" applyBorder="1" applyAlignment="1">
      <alignment horizontal="center"/>
    </xf>
    <xf numFmtId="0" fontId="0" fillId="0" borderId="0" xfId="0" applyAlignment="1">
      <alignment horizontal="center"/>
    </xf>
    <xf numFmtId="0" fontId="24" fillId="0" borderId="0" xfId="0" applyFont="1" applyAlignment="1">
      <alignment horizontal="left"/>
    </xf>
    <xf numFmtId="0" fontId="26" fillId="0" borderId="0" xfId="0" applyFont="1" applyAlignment="1">
      <alignment horizontal="left" vertical="center"/>
    </xf>
    <xf numFmtId="174" fontId="0" fillId="0" borderId="4" xfId="0" applyNumberFormat="1" applyBorder="1" applyAlignment="1">
      <alignment vertical="center"/>
    </xf>
    <xf numFmtId="0" fontId="24" fillId="0" borderId="0" xfId="0" applyFont="1" applyAlignment="1">
      <alignment horizontal="left" vertical="center"/>
    </xf>
    <xf numFmtId="174" fontId="15" fillId="0" borderId="69" xfId="0" applyNumberFormat="1" applyFont="1" applyBorder="1" applyAlignment="1">
      <alignment vertical="center"/>
    </xf>
    <xf numFmtId="0" fontId="13" fillId="0" borderId="59" xfId="0" applyFont="1" applyBorder="1" applyAlignment="1">
      <alignment horizontal="left" vertical="center"/>
    </xf>
    <xf numFmtId="0" fontId="13" fillId="0" borderId="57" xfId="0" applyFont="1" applyBorder="1" applyAlignment="1">
      <alignment horizontal="left" vertical="center"/>
    </xf>
    <xf numFmtId="174" fontId="15" fillId="0" borderId="54" xfId="0" applyNumberFormat="1" applyFont="1" applyBorder="1" applyAlignment="1">
      <alignment vertical="center"/>
    </xf>
    <xf numFmtId="0" fontId="24" fillId="0" borderId="59" xfId="0" applyFont="1" applyBorder="1" applyAlignment="1">
      <alignment horizontal="center" vertical="center"/>
    </xf>
    <xf numFmtId="172" fontId="24" fillId="0" borderId="59" xfId="0" applyNumberFormat="1" applyFont="1" applyBorder="1" applyAlignment="1">
      <alignment horizontal="right" vertical="center"/>
    </xf>
    <xf numFmtId="174" fontId="0" fillId="0" borderId="60" xfId="0" applyNumberFormat="1" applyBorder="1" applyAlignment="1">
      <alignment vertical="center"/>
    </xf>
    <xf numFmtId="0" fontId="39" fillId="0" borderId="3" xfId="0" quotePrefix="1" applyFont="1" applyBorder="1" applyAlignment="1">
      <alignment vertical="center"/>
    </xf>
    <xf numFmtId="167" fontId="31" fillId="0" borderId="59" xfId="0" applyNumberFormat="1" applyFont="1" applyBorder="1" applyAlignment="1">
      <alignment horizontal="right" vertical="center"/>
    </xf>
    <xf numFmtId="0" fontId="31" fillId="0" borderId="0" xfId="0" applyFont="1" applyAlignment="1">
      <alignment horizontal="left" vertical="center"/>
    </xf>
    <xf numFmtId="169" fontId="24" fillId="0" borderId="0" xfId="0" applyNumberFormat="1" applyFont="1" applyAlignment="1">
      <alignment horizontal="right" vertical="center"/>
    </xf>
    <xf numFmtId="0" fontId="24" fillId="0" borderId="81" xfId="0" applyFont="1" applyBorder="1" applyAlignment="1">
      <alignment horizontal="center" vertical="center"/>
    </xf>
    <xf numFmtId="174" fontId="0" fillId="0" borderId="56" xfId="0" applyNumberFormat="1" applyBorder="1" applyAlignment="1">
      <alignment vertical="center"/>
    </xf>
    <xf numFmtId="0" fontId="24" fillId="0" borderId="0" xfId="0" applyFont="1" applyAlignment="1">
      <alignment horizontal="center" vertical="center"/>
    </xf>
    <xf numFmtId="0" fontId="24" fillId="0" borderId="57" xfId="0" applyFont="1" applyBorder="1" applyAlignment="1">
      <alignment horizontal="center" vertical="center"/>
    </xf>
    <xf numFmtId="174" fontId="0" fillId="0" borderId="54" xfId="0" applyNumberFormat="1" applyBorder="1" applyAlignment="1">
      <alignment vertical="center"/>
    </xf>
    <xf numFmtId="0" fontId="44" fillId="0" borderId="0" xfId="0" applyFont="1" applyAlignment="1">
      <alignment horizontal="center"/>
    </xf>
    <xf numFmtId="167" fontId="13" fillId="0" borderId="59" xfId="0" applyNumberFormat="1" applyFont="1" applyBorder="1" applyAlignment="1">
      <alignment horizontal="left" vertical="center"/>
    </xf>
    <xf numFmtId="174" fontId="15" fillId="0" borderId="60" xfId="0" applyNumberFormat="1" applyFont="1" applyBorder="1" applyAlignment="1">
      <alignment vertical="center"/>
    </xf>
    <xf numFmtId="0" fontId="12" fillId="0" borderId="0" xfId="0" applyFont="1" applyAlignment="1">
      <alignment horizontal="left" vertical="center"/>
    </xf>
    <xf numFmtId="167" fontId="32" fillId="0" borderId="0" xfId="0" applyNumberFormat="1" applyFont="1" applyAlignment="1">
      <alignment horizontal="left" vertical="center"/>
    </xf>
    <xf numFmtId="177" fontId="13" fillId="0" borderId="4" xfId="0" applyNumberFormat="1" applyFont="1" applyBorder="1" applyAlignment="1">
      <alignment vertical="center"/>
    </xf>
    <xf numFmtId="175" fontId="13" fillId="0" borderId="4" xfId="0" applyNumberFormat="1" applyFont="1" applyBorder="1" applyAlignment="1">
      <alignment vertical="center"/>
    </xf>
    <xf numFmtId="175" fontId="13" fillId="0" borderId="54" xfId="0" applyNumberFormat="1" applyFont="1" applyBorder="1" applyAlignment="1">
      <alignment horizontal="right" vertical="center" wrapText="1"/>
    </xf>
    <xf numFmtId="0" fontId="22" fillId="0" borderId="0" xfId="0" applyFont="1"/>
    <xf numFmtId="0" fontId="12" fillId="0" borderId="3" xfId="0" applyFont="1" applyBorder="1"/>
    <xf numFmtId="0" fontId="12" fillId="0" borderId="0" xfId="0" applyFont="1" applyAlignment="1">
      <alignment horizontal="right"/>
    </xf>
    <xf numFmtId="175" fontId="35" fillId="0" borderId="0" xfId="0" applyNumberFormat="1" applyFont="1" applyAlignment="1">
      <alignment horizontal="center"/>
    </xf>
    <xf numFmtId="170" fontId="12" fillId="0" borderId="0" xfId="0" applyNumberFormat="1" applyFont="1"/>
    <xf numFmtId="0" fontId="12" fillId="0" borderId="4" xfId="0" applyFont="1" applyBorder="1"/>
    <xf numFmtId="0" fontId="12" fillId="0" borderId="53" xfId="0" applyFont="1" applyBorder="1" applyAlignment="1">
      <alignment horizontal="left"/>
    </xf>
    <xf numFmtId="0" fontId="12" fillId="0" borderId="57" xfId="0" applyFont="1" applyBorder="1" applyAlignment="1">
      <alignment horizontal="right"/>
    </xf>
    <xf numFmtId="176" fontId="35" fillId="0" borderId="57" xfId="0" applyNumberFormat="1" applyFont="1" applyBorder="1" applyAlignment="1">
      <alignment horizontal="center"/>
    </xf>
    <xf numFmtId="0" fontId="0" fillId="0" borderId="57" xfId="0" applyBorder="1"/>
    <xf numFmtId="170" fontId="12" fillId="0" borderId="57" xfId="0" applyNumberFormat="1" applyFont="1" applyBorder="1"/>
    <xf numFmtId="0" fontId="12" fillId="0" borderId="54" xfId="0" applyFont="1" applyBorder="1"/>
    <xf numFmtId="0" fontId="0" fillId="0" borderId="0" xfId="0" applyAlignment="1">
      <alignment vertical="center"/>
    </xf>
    <xf numFmtId="0" fontId="48" fillId="0" borderId="61" xfId="30" applyBorder="1" applyAlignment="1" applyProtection="1">
      <alignment horizontal="left" vertical="center" wrapText="1"/>
    </xf>
    <xf numFmtId="0" fontId="48" fillId="0" borderId="92" xfId="30" applyBorder="1" applyAlignment="1" applyProtection="1">
      <alignment horizontal="left" vertical="center" wrapText="1"/>
    </xf>
    <xf numFmtId="0" fontId="48" fillId="0" borderId="93" xfId="30" applyBorder="1" applyAlignment="1" applyProtection="1">
      <alignment horizontal="left" vertical="center" wrapText="1"/>
    </xf>
    <xf numFmtId="0" fontId="48" fillId="0" borderId="94" xfId="30" applyBorder="1" applyAlignment="1" applyProtection="1">
      <alignment horizontal="left" vertical="center" wrapText="1"/>
    </xf>
    <xf numFmtId="0" fontId="48" fillId="0" borderId="61" xfId="30" applyBorder="1" applyAlignment="1" applyProtection="1">
      <alignment horizontal="left"/>
    </xf>
    <xf numFmtId="0" fontId="48" fillId="0" borderId="92" xfId="30" applyBorder="1" applyAlignment="1" applyProtection="1">
      <alignment horizontal="left"/>
    </xf>
    <xf numFmtId="0" fontId="13" fillId="0" borderId="95" xfId="0" applyFont="1" applyBorder="1" applyAlignment="1">
      <alignment horizontal="left"/>
    </xf>
    <xf numFmtId="0" fontId="13" fillId="0" borderId="96" xfId="0" applyFont="1" applyBorder="1" applyAlignment="1">
      <alignment horizontal="left"/>
    </xf>
    <xf numFmtId="0" fontId="13" fillId="0" borderId="97" xfId="0" applyFont="1" applyBorder="1" applyAlignment="1">
      <alignment horizontal="left"/>
    </xf>
    <xf numFmtId="0" fontId="12" fillId="0" borderId="98" xfId="0" applyFont="1" applyBorder="1" applyAlignment="1">
      <alignment horizontal="center" vertical="center"/>
    </xf>
    <xf numFmtId="0" fontId="12" fillId="0" borderId="99" xfId="0" applyFont="1" applyBorder="1" applyAlignment="1">
      <alignment horizontal="center" vertical="center"/>
    </xf>
    <xf numFmtId="0" fontId="12" fillId="0" borderId="83" xfId="0" applyFont="1" applyBorder="1" applyAlignment="1">
      <alignment horizontal="left" vertical="top" wrapText="1"/>
    </xf>
    <xf numFmtId="0" fontId="12" fillId="0" borderId="84" xfId="0" applyFont="1" applyBorder="1" applyAlignment="1">
      <alignment horizontal="left" vertical="top" wrapText="1"/>
    </xf>
    <xf numFmtId="0" fontId="12" fillId="0" borderId="85" xfId="0" applyFont="1" applyBorder="1" applyAlignment="1">
      <alignment horizontal="left" vertical="top" wrapText="1"/>
    </xf>
    <xf numFmtId="0" fontId="12" fillId="0" borderId="86" xfId="0" applyFont="1" applyBorder="1" applyAlignment="1">
      <alignment horizontal="left" vertical="top" wrapText="1"/>
    </xf>
    <xf numFmtId="0" fontId="12" fillId="0" borderId="0" xfId="0" applyFont="1" applyAlignment="1">
      <alignment horizontal="left" vertical="top" wrapText="1"/>
    </xf>
    <xf numFmtId="0" fontId="12" fillId="0" borderId="87" xfId="0" applyFont="1" applyBorder="1" applyAlignment="1">
      <alignment horizontal="left" vertical="top" wrapText="1"/>
    </xf>
    <xf numFmtId="0" fontId="12" fillId="0" borderId="101" xfId="0" applyFont="1" applyBorder="1" applyAlignment="1">
      <alignment horizontal="left" vertical="top" wrapText="1"/>
    </xf>
    <xf numFmtId="0" fontId="12" fillId="0" borderId="88" xfId="0" applyFont="1" applyBorder="1" applyAlignment="1">
      <alignment horizontal="left" vertical="top" wrapText="1"/>
    </xf>
    <xf numFmtId="0" fontId="12" fillId="0" borderId="102" xfId="0" applyFont="1" applyBorder="1" applyAlignment="1">
      <alignment horizontal="left" vertical="top" wrapText="1"/>
    </xf>
    <xf numFmtId="0" fontId="41" fillId="0" borderId="0" xfId="0" applyFont="1" applyAlignment="1">
      <alignment horizontal="center" vertical="center" wrapText="1"/>
    </xf>
    <xf numFmtId="0" fontId="14" fillId="0" borderId="0" xfId="0" applyFont="1" applyAlignment="1">
      <alignment horizontal="center" vertical="center"/>
    </xf>
    <xf numFmtId="0" fontId="16" fillId="0" borderId="61" xfId="0" applyFont="1" applyBorder="1" applyAlignment="1">
      <alignment horizontal="left" vertical="center"/>
    </xf>
    <xf numFmtId="14" fontId="34" fillId="0" borderId="61" xfId="0" applyNumberFormat="1" applyFont="1" applyBorder="1" applyAlignment="1" applyProtection="1">
      <alignment horizontal="left" vertical="center"/>
      <protection locked="0"/>
    </xf>
    <xf numFmtId="178" fontId="35" fillId="0" borderId="58" xfId="0" applyNumberFormat="1" applyFont="1" applyBorder="1" applyAlignment="1" applyProtection="1">
      <alignment horizontal="center" vertical="center"/>
      <protection locked="0"/>
    </xf>
    <xf numFmtId="178" fontId="35" fillId="0" borderId="60" xfId="0" applyNumberFormat="1" applyFont="1" applyBorder="1" applyAlignment="1" applyProtection="1">
      <alignment horizontal="center" vertical="center"/>
      <protection locked="0"/>
    </xf>
    <xf numFmtId="0" fontId="10" fillId="0" borderId="61" xfId="1" applyFont="1" applyBorder="1" applyAlignment="1">
      <alignment horizontal="center" vertical="center" wrapText="1"/>
    </xf>
    <xf numFmtId="0" fontId="10" fillId="0" borderId="60" xfId="26" applyFont="1" applyBorder="1" applyAlignment="1">
      <alignment horizontal="left" vertical="center" wrapText="1"/>
    </xf>
    <xf numFmtId="0" fontId="10" fillId="0" borderId="61" xfId="26" applyFont="1" applyBorder="1" applyAlignment="1">
      <alignment horizontal="left" vertical="center" wrapText="1"/>
    </xf>
    <xf numFmtId="0" fontId="16" fillId="0" borderId="54" xfId="0" applyFont="1" applyBorder="1" applyAlignment="1">
      <alignment horizontal="left" vertical="center"/>
    </xf>
    <xf numFmtId="0" fontId="16" fillId="0" borderId="53" xfId="0" applyFont="1" applyBorder="1" applyAlignment="1">
      <alignment horizontal="left" vertical="center"/>
    </xf>
    <xf numFmtId="0" fontId="13" fillId="0" borderId="58" xfId="0" applyFont="1" applyBorder="1" applyAlignment="1">
      <alignment horizontal="left" vertical="center" wrapText="1"/>
    </xf>
    <xf numFmtId="0" fontId="13" fillId="0" borderId="59" xfId="0" applyFont="1" applyBorder="1" applyAlignment="1">
      <alignment horizontal="left" vertical="center" wrapText="1"/>
    </xf>
    <xf numFmtId="0" fontId="13" fillId="0" borderId="60" xfId="0" applyFont="1" applyBorder="1" applyAlignment="1">
      <alignment horizontal="left" vertical="center" wrapText="1"/>
    </xf>
    <xf numFmtId="0" fontId="36" fillId="0" borderId="59" xfId="0" applyFont="1" applyBorder="1" applyAlignment="1" applyProtection="1">
      <alignment horizontal="left" vertical="center"/>
      <protection locked="0"/>
    </xf>
    <xf numFmtId="0" fontId="34" fillId="0" borderId="61" xfId="0" applyFont="1" applyBorder="1" applyAlignment="1" applyProtection="1">
      <alignment horizontal="left" vertical="center"/>
      <protection locked="0"/>
    </xf>
    <xf numFmtId="173" fontId="34" fillId="0" borderId="61" xfId="0" applyNumberFormat="1" applyFont="1" applyBorder="1" applyAlignment="1" applyProtection="1">
      <alignment horizontal="left" vertical="center"/>
      <protection locked="0"/>
    </xf>
    <xf numFmtId="167" fontId="13" fillId="0" borderId="53" xfId="0" applyNumberFormat="1" applyFont="1" applyBorder="1" applyAlignment="1">
      <alignment horizontal="left" vertical="center"/>
    </xf>
    <xf numFmtId="167" fontId="13" fillId="0" borderId="57" xfId="0" applyNumberFormat="1" applyFont="1" applyBorder="1" applyAlignment="1">
      <alignment horizontal="left" vertical="center"/>
    </xf>
    <xf numFmtId="167" fontId="17" fillId="0" borderId="3" xfId="0" applyNumberFormat="1" applyFont="1" applyBorder="1" applyAlignment="1">
      <alignment horizontal="left" vertical="center"/>
    </xf>
    <xf numFmtId="167" fontId="17" fillId="0" borderId="0" xfId="0" applyNumberFormat="1" applyFont="1" applyAlignment="1">
      <alignment horizontal="left" vertical="center"/>
    </xf>
    <xf numFmtId="167" fontId="12" fillId="0" borderId="53" xfId="0" applyNumberFormat="1" applyFont="1" applyBorder="1" applyAlignment="1">
      <alignment horizontal="left" vertical="center"/>
    </xf>
    <xf numFmtId="167" fontId="12" fillId="0" borderId="57" xfId="0" applyNumberFormat="1" applyFont="1" applyBorder="1" applyAlignment="1">
      <alignment horizontal="left" vertical="center"/>
    </xf>
    <xf numFmtId="0" fontId="12" fillId="0" borderId="52" xfId="0" applyFont="1" applyBorder="1" applyAlignment="1">
      <alignment horizontal="left" vertical="center"/>
    </xf>
    <xf numFmtId="0" fontId="12" fillId="0" borderId="55" xfId="0" applyFont="1" applyBorder="1" applyAlignment="1">
      <alignment horizontal="left" vertical="center"/>
    </xf>
    <xf numFmtId="0" fontId="12" fillId="0" borderId="56" xfId="0" applyFont="1" applyBorder="1" applyAlignment="1">
      <alignment horizontal="left" vertical="center"/>
    </xf>
    <xf numFmtId="167" fontId="12" fillId="0" borderId="3" xfId="0" applyNumberFormat="1" applyFont="1" applyBorder="1" applyAlignment="1">
      <alignment horizontal="left" vertical="center"/>
    </xf>
    <xf numFmtId="167" fontId="12" fillId="0" borderId="0" xfId="0" applyNumberFormat="1" applyFont="1" applyAlignment="1">
      <alignment horizontal="left" vertical="center"/>
    </xf>
    <xf numFmtId="0" fontId="43" fillId="0" borderId="1" xfId="0" quotePrefix="1" applyFont="1" applyBorder="1" applyAlignment="1">
      <alignment horizontal="center" vertical="center"/>
    </xf>
    <xf numFmtId="0" fontId="43" fillId="0" borderId="89" xfId="0" quotePrefix="1" applyFont="1" applyBorder="1" applyAlignment="1">
      <alignment horizontal="center" vertical="center"/>
    </xf>
    <xf numFmtId="0" fontId="43" fillId="0" borderId="2" xfId="0" quotePrefix="1" applyFont="1" applyBorder="1" applyAlignment="1">
      <alignment horizontal="center" vertical="center"/>
    </xf>
    <xf numFmtId="0" fontId="43" fillId="0" borderId="61" xfId="0" quotePrefix="1" applyFont="1" applyBorder="1" applyAlignment="1">
      <alignment horizontal="center" vertical="center"/>
    </xf>
    <xf numFmtId="0" fontId="13" fillId="0" borderId="61" xfId="0" applyFont="1" applyBorder="1" applyAlignment="1">
      <alignment horizontal="right" vertical="center"/>
    </xf>
    <xf numFmtId="178" fontId="13" fillId="0" borderId="58" xfId="0" applyNumberFormat="1" applyFont="1" applyBorder="1" applyAlignment="1">
      <alignment horizontal="center" vertical="center"/>
    </xf>
    <xf numFmtId="178" fontId="13" fillId="0" borderId="60" xfId="0" applyNumberFormat="1" applyFont="1" applyBorder="1" applyAlignment="1">
      <alignment horizontal="center" vertical="center"/>
    </xf>
    <xf numFmtId="0" fontId="12" fillId="0" borderId="58" xfId="0" applyFont="1" applyBorder="1" applyAlignment="1">
      <alignment horizontal="left" vertical="center" wrapText="1"/>
    </xf>
    <xf numFmtId="0" fontId="12" fillId="0" borderId="59" xfId="0" applyFont="1" applyBorder="1" applyAlignment="1">
      <alignment horizontal="left" vertical="center" wrapText="1"/>
    </xf>
    <xf numFmtId="0" fontId="35" fillId="0" borderId="59" xfId="0" applyFont="1" applyBorder="1" applyAlignment="1">
      <alignment horizontal="center" vertical="center"/>
    </xf>
    <xf numFmtId="0" fontId="35" fillId="0" borderId="60" xfId="0" applyFont="1" applyBorder="1" applyAlignment="1">
      <alignment horizontal="center" vertical="center"/>
    </xf>
    <xf numFmtId="0" fontId="24" fillId="0" borderId="3" xfId="0" applyFont="1" applyBorder="1" applyAlignment="1">
      <alignment horizontal="left" vertical="center"/>
    </xf>
    <xf numFmtId="0" fontId="26" fillId="0" borderId="0" xfId="0" applyFont="1" applyAlignment="1">
      <alignment horizontal="left" vertical="center"/>
    </xf>
    <xf numFmtId="0" fontId="24" fillId="0" borderId="0" xfId="0" applyFont="1" applyAlignment="1">
      <alignment horizontal="left" vertical="center"/>
    </xf>
    <xf numFmtId="0" fontId="13" fillId="0" borderId="67" xfId="0" applyFont="1" applyBorder="1" applyAlignment="1">
      <alignment horizontal="left" vertical="center"/>
    </xf>
    <xf numFmtId="0" fontId="13" fillId="0" borderId="68" xfId="0" applyFont="1" applyBorder="1" applyAlignment="1">
      <alignment horizontal="left" vertical="center"/>
    </xf>
    <xf numFmtId="0" fontId="20" fillId="0" borderId="59" xfId="0" applyFont="1" applyBorder="1" applyAlignment="1" applyProtection="1">
      <alignment horizontal="left" vertical="center"/>
      <protection locked="0"/>
    </xf>
    <xf numFmtId="0" fontId="24" fillId="0" borderId="79" xfId="0" applyFont="1" applyBorder="1" applyAlignment="1">
      <alignment horizontal="left" vertical="center" wrapText="1"/>
    </xf>
    <xf numFmtId="0" fontId="24" fillId="0" borderId="55" xfId="0" applyFont="1" applyBorder="1" applyAlignment="1">
      <alignment horizontal="left" vertical="center" wrapText="1"/>
    </xf>
    <xf numFmtId="0" fontId="24" fillId="0" borderId="78" xfId="0" applyFont="1" applyBorder="1" applyAlignment="1">
      <alignment horizontal="left" vertical="center" wrapText="1"/>
    </xf>
    <xf numFmtId="0" fontId="24" fillId="0" borderId="0" xfId="0" applyFont="1" applyAlignment="1">
      <alignment horizontal="left" vertical="center" wrapText="1"/>
    </xf>
    <xf numFmtId="0" fontId="24" fillId="0" borderId="80" xfId="0" applyFont="1" applyBorder="1" applyAlignment="1">
      <alignment horizontal="left" vertical="center" wrapText="1"/>
    </xf>
    <xf numFmtId="0" fontId="24" fillId="0" borderId="57" xfId="0" applyFont="1" applyBorder="1" applyAlignment="1">
      <alignment horizontal="left" vertical="center" wrapText="1"/>
    </xf>
    <xf numFmtId="0" fontId="24" fillId="0" borderId="74" xfId="0" applyFont="1" applyBorder="1" applyAlignment="1">
      <alignment horizontal="left" vertical="center" wrapText="1"/>
    </xf>
    <xf numFmtId="0" fontId="24" fillId="0" borderId="59" xfId="0" applyFont="1" applyBorder="1" applyAlignment="1">
      <alignment horizontal="left" vertical="center" wrapText="1"/>
    </xf>
    <xf numFmtId="0" fontId="17" fillId="0" borderId="58" xfId="0" applyFont="1" applyBorder="1" applyAlignment="1">
      <alignment horizontal="center"/>
    </xf>
    <xf numFmtId="0" fontId="17" fillId="0" borderId="59" xfId="0" applyFont="1" applyBorder="1" applyAlignment="1">
      <alignment horizontal="center"/>
    </xf>
    <xf numFmtId="0" fontId="17" fillId="0" borderId="60" xfId="0" applyFont="1" applyBorder="1" applyAlignment="1">
      <alignment horizontal="center"/>
    </xf>
    <xf numFmtId="0" fontId="24" fillId="0" borderId="20" xfId="1" applyFont="1" applyBorder="1" applyAlignment="1">
      <alignment horizontal="left" vertical="center"/>
    </xf>
    <xf numFmtId="0" fontId="49" fillId="0" borderId="0" xfId="1" applyFont="1" applyAlignment="1">
      <alignment horizontal="center" vertical="top" wrapText="1"/>
    </xf>
    <xf numFmtId="0" fontId="49" fillId="0" borderId="4" xfId="1" applyFont="1" applyBorder="1" applyAlignment="1">
      <alignment horizontal="center" vertical="top" wrapText="1"/>
    </xf>
    <xf numFmtId="0" fontId="49" fillId="0" borderId="57" xfId="1" applyFont="1" applyBorder="1" applyAlignment="1">
      <alignment horizontal="center" vertical="top" wrapText="1"/>
    </xf>
    <xf numFmtId="0" fontId="49" fillId="0" borderId="54" xfId="1" applyFont="1" applyBorder="1" applyAlignment="1">
      <alignment horizontal="center" vertical="top" wrapText="1"/>
    </xf>
    <xf numFmtId="0" fontId="24" fillId="5" borderId="5" xfId="1" applyFont="1" applyFill="1" applyBorder="1" applyAlignment="1">
      <alignment horizontal="center" vertical="center"/>
    </xf>
    <xf numFmtId="0" fontId="24" fillId="5" borderId="12" xfId="1" applyFont="1" applyFill="1" applyBorder="1" applyAlignment="1">
      <alignment horizontal="center" vertical="center"/>
    </xf>
    <xf numFmtId="168" fontId="13" fillId="0" borderId="52" xfId="1" applyNumberFormat="1" applyFont="1" applyBorder="1" applyAlignment="1">
      <alignment horizontal="center" vertical="center" wrapText="1"/>
    </xf>
    <xf numFmtId="168" fontId="13" fillId="0" borderId="55" xfId="1" applyNumberFormat="1" applyFont="1" applyBorder="1" applyAlignment="1">
      <alignment horizontal="center" vertical="center" wrapText="1"/>
    </xf>
    <xf numFmtId="168" fontId="13" fillId="0" borderId="53" xfId="1" applyNumberFormat="1" applyFont="1" applyBorder="1" applyAlignment="1">
      <alignment horizontal="center" vertical="center" wrapText="1"/>
    </xf>
    <xf numFmtId="168" fontId="13" fillId="0" borderId="57" xfId="1" applyNumberFormat="1" applyFont="1" applyBorder="1" applyAlignment="1">
      <alignment horizontal="center" vertical="center" wrapText="1"/>
    </xf>
    <xf numFmtId="0" fontId="13" fillId="0" borderId="55" xfId="1" applyFont="1" applyBorder="1" applyAlignment="1">
      <alignment horizontal="left" vertical="center" wrapText="1"/>
    </xf>
    <xf numFmtId="0" fontId="13" fillId="0" borderId="56" xfId="1" applyFont="1" applyBorder="1" applyAlignment="1">
      <alignment horizontal="left" vertical="center" wrapText="1"/>
    </xf>
    <xf numFmtId="0" fontId="13" fillId="0" borderId="57" xfId="1" applyFont="1" applyBorder="1" applyAlignment="1">
      <alignment horizontal="left" vertical="center" wrapText="1"/>
    </xf>
    <xf numFmtId="0" fontId="13" fillId="0" borderId="54" xfId="1" applyFont="1" applyBorder="1" applyAlignment="1">
      <alignment horizontal="left" vertical="center" wrapText="1"/>
    </xf>
    <xf numFmtId="180" fontId="14" fillId="0" borderId="15" xfId="1" applyNumberFormat="1" applyFont="1" applyBorder="1" applyAlignment="1">
      <alignment horizontal="center" vertical="center"/>
    </xf>
    <xf numFmtId="180" fontId="14" fillId="0" borderId="19" xfId="1" applyNumberFormat="1" applyFont="1" applyBorder="1" applyAlignment="1">
      <alignment horizontal="center" vertical="center"/>
    </xf>
    <xf numFmtId="179" fontId="14" fillId="0" borderId="15" xfId="1" applyNumberFormat="1" applyFont="1" applyBorder="1" applyAlignment="1">
      <alignment horizontal="center" vertical="top"/>
    </xf>
    <xf numFmtId="179" fontId="14" fillId="0" borderId="19" xfId="1" applyNumberFormat="1" applyFont="1" applyBorder="1" applyAlignment="1">
      <alignment horizontal="center" vertical="top"/>
    </xf>
    <xf numFmtId="0" fontId="12" fillId="0" borderId="55" xfId="1" applyBorder="1" applyAlignment="1">
      <alignment horizontal="center" vertical="center" wrapText="1"/>
    </xf>
    <xf numFmtId="0" fontId="12" fillId="0" borderId="56" xfId="1" applyBorder="1" applyAlignment="1">
      <alignment horizontal="center" vertical="center" wrapText="1"/>
    </xf>
    <xf numFmtId="0" fontId="52" fillId="0" borderId="1" xfId="1" applyFont="1" applyBorder="1" applyAlignment="1">
      <alignment horizontal="center" vertical="center" wrapText="1"/>
    </xf>
    <xf numFmtId="0" fontId="52" fillId="0" borderId="2" xfId="1" applyFont="1" applyBorder="1" applyAlignment="1">
      <alignment horizontal="center" vertical="center" wrapText="1"/>
    </xf>
    <xf numFmtId="168" fontId="13" fillId="0" borderId="52" xfId="1" applyNumberFormat="1" applyFont="1" applyBorder="1" applyAlignment="1">
      <alignment horizontal="center" vertical="center"/>
    </xf>
    <xf numFmtId="168" fontId="13" fillId="0" borderId="55" xfId="1" applyNumberFormat="1" applyFont="1" applyBorder="1" applyAlignment="1">
      <alignment horizontal="center" vertical="center"/>
    </xf>
    <xf numFmtId="168" fontId="13" fillId="0" borderId="56" xfId="1" applyNumberFormat="1" applyFont="1" applyBorder="1" applyAlignment="1">
      <alignment horizontal="center" vertical="center"/>
    </xf>
    <xf numFmtId="168" fontId="13" fillId="0" borderId="53" xfId="1" applyNumberFormat="1" applyFont="1" applyBorder="1" applyAlignment="1">
      <alignment horizontal="center" vertical="center"/>
    </xf>
    <xf numFmtId="168" fontId="13" fillId="0" borderId="57" xfId="1" applyNumberFormat="1" applyFont="1" applyBorder="1" applyAlignment="1">
      <alignment horizontal="center" vertical="center"/>
    </xf>
    <xf numFmtId="168" fontId="13" fillId="0" borderId="54" xfId="1" applyNumberFormat="1" applyFont="1" applyBorder="1" applyAlignment="1">
      <alignment horizontal="center" vertical="center"/>
    </xf>
    <xf numFmtId="0" fontId="13" fillId="0" borderId="59" xfId="1" applyFont="1" applyBorder="1" applyAlignment="1">
      <alignment horizontal="left" vertical="center" wrapText="1"/>
    </xf>
    <xf numFmtId="14" fontId="13" fillId="0" borderId="59" xfId="1" applyNumberFormat="1" applyFont="1" applyBorder="1" applyAlignment="1">
      <alignment horizontal="left" vertical="center" wrapText="1"/>
    </xf>
    <xf numFmtId="0" fontId="13" fillId="0" borderId="60" xfId="1" applyFont="1" applyBorder="1" applyAlignment="1">
      <alignment horizontal="left" vertical="center" wrapText="1"/>
    </xf>
    <xf numFmtId="0" fontId="13" fillId="0" borderId="58" xfId="1" applyFont="1" applyBorder="1" applyAlignment="1">
      <alignment horizontal="center" vertical="center"/>
    </xf>
    <xf numFmtId="0" fontId="13" fillId="0" borderId="59" xfId="1" applyFont="1" applyBorder="1" applyAlignment="1">
      <alignment horizontal="center" vertical="center"/>
    </xf>
    <xf numFmtId="0" fontId="24" fillId="0" borderId="15" xfId="1" applyFont="1" applyBorder="1" applyAlignment="1">
      <alignment horizontal="center" vertical="top" wrapText="1"/>
    </xf>
    <xf numFmtId="0" fontId="24" fillId="0" borderId="9" xfId="1" applyFont="1" applyBorder="1" applyAlignment="1">
      <alignment horizontal="center" vertical="top" wrapText="1"/>
    </xf>
    <xf numFmtId="0" fontId="24" fillId="0" borderId="19" xfId="1" applyFont="1" applyBorder="1" applyAlignment="1">
      <alignment horizontal="center" vertical="top" wrapText="1"/>
    </xf>
    <xf numFmtId="180" fontId="14" fillId="0" borderId="12" xfId="1" applyNumberFormat="1" applyFont="1" applyBorder="1" applyAlignment="1">
      <alignment horizontal="center" vertical="center"/>
    </xf>
    <xf numFmtId="180" fontId="14" fillId="0" borderId="13" xfId="1" applyNumberFormat="1" applyFont="1" applyBorder="1" applyAlignment="1">
      <alignment horizontal="center" vertical="center"/>
    </xf>
    <xf numFmtId="180" fontId="14" fillId="0" borderId="14" xfId="1" applyNumberFormat="1" applyFont="1" applyBorder="1" applyAlignment="1">
      <alignment horizontal="center" vertical="center"/>
    </xf>
    <xf numFmtId="164" fontId="12" fillId="0" borderId="15" xfId="1" applyNumberFormat="1" applyBorder="1" applyAlignment="1">
      <alignment horizontal="center" vertical="top" wrapText="1"/>
    </xf>
    <xf numFmtId="164" fontId="12" fillId="0" borderId="19" xfId="1" applyNumberFormat="1" applyBorder="1" applyAlignment="1">
      <alignment horizontal="center" vertical="top" wrapText="1"/>
    </xf>
    <xf numFmtId="0" fontId="17" fillId="0" borderId="5" xfId="1" applyFont="1" applyBorder="1" applyAlignment="1">
      <alignment horizontal="left" vertical="center" wrapText="1"/>
    </xf>
    <xf numFmtId="0" fontId="17" fillId="0" borderId="7" xfId="1" applyFont="1" applyBorder="1" applyAlignment="1">
      <alignment horizontal="left" vertical="center" wrapText="1"/>
    </xf>
    <xf numFmtId="0" fontId="17" fillId="0" borderId="8" xfId="1" applyFont="1" applyBorder="1" applyAlignment="1">
      <alignment horizontal="left" vertical="center" wrapText="1"/>
    </xf>
    <xf numFmtId="0" fontId="17" fillId="0" borderId="12" xfId="1" applyFont="1" applyBorder="1" applyAlignment="1">
      <alignment horizontal="left" vertical="center" wrapText="1"/>
    </xf>
    <xf numFmtId="0" fontId="17" fillId="0" borderId="13" xfId="1" applyFont="1" applyBorder="1" applyAlignment="1">
      <alignment horizontal="left" vertical="center" wrapText="1"/>
    </xf>
    <xf numFmtId="0" fontId="17" fillId="0" borderId="14" xfId="1" applyFont="1" applyBorder="1" applyAlignment="1">
      <alignment horizontal="left" vertical="center" wrapText="1"/>
    </xf>
    <xf numFmtId="0" fontId="12" fillId="0" borderId="15" xfId="1" applyBorder="1" applyAlignment="1">
      <alignment horizontal="center" vertical="top" wrapText="1"/>
    </xf>
    <xf numFmtId="0" fontId="12" fillId="0" borderId="19" xfId="1" applyBorder="1" applyAlignment="1">
      <alignment horizontal="center" vertical="top" wrapText="1"/>
    </xf>
    <xf numFmtId="1" fontId="12" fillId="0" borderId="15" xfId="1" applyNumberFormat="1" applyBorder="1" applyAlignment="1">
      <alignment horizontal="center" vertical="top" wrapText="1"/>
    </xf>
    <xf numFmtId="1" fontId="12" fillId="0" borderId="19" xfId="1" applyNumberFormat="1" applyBorder="1" applyAlignment="1">
      <alignment horizontal="center" vertical="top" wrapText="1"/>
    </xf>
    <xf numFmtId="174" fontId="14" fillId="0" borderId="15" xfId="1" applyNumberFormat="1" applyFont="1" applyBorder="1" applyAlignment="1">
      <alignment horizontal="center" vertical="center"/>
    </xf>
    <xf numFmtId="174" fontId="14" fillId="0" borderId="19" xfId="1" applyNumberFormat="1" applyFont="1" applyBorder="1" applyAlignment="1">
      <alignment horizontal="center" vertical="center"/>
    </xf>
    <xf numFmtId="174" fontId="14" fillId="0" borderId="9" xfId="1" applyNumberFormat="1" applyFont="1" applyBorder="1" applyAlignment="1">
      <alignment horizontal="center" vertical="center"/>
    </xf>
    <xf numFmtId="2" fontId="12" fillId="0" borderId="15" xfId="1" applyNumberFormat="1" applyBorder="1" applyAlignment="1">
      <alignment horizontal="center" vertical="top" wrapText="1"/>
    </xf>
    <xf numFmtId="2" fontId="12" fillId="0" borderId="9" xfId="1" applyNumberFormat="1" applyBorder="1" applyAlignment="1">
      <alignment horizontal="center" vertical="top" wrapText="1"/>
    </xf>
    <xf numFmtId="2" fontId="12" fillId="0" borderId="19" xfId="1" applyNumberFormat="1" applyBorder="1" applyAlignment="1">
      <alignment horizontal="center" vertical="top" wrapText="1"/>
    </xf>
    <xf numFmtId="181" fontId="14" fillId="0" borderId="15" xfId="1" applyNumberFormat="1" applyFont="1" applyBorder="1" applyAlignment="1">
      <alignment horizontal="center" vertical="top"/>
    </xf>
    <xf numFmtId="181" fontId="14" fillId="0" borderId="19" xfId="1" applyNumberFormat="1" applyFont="1" applyBorder="1" applyAlignment="1">
      <alignment horizontal="center" vertical="top"/>
    </xf>
  </cellXfs>
  <cellStyles count="31">
    <cellStyle name="Link" xfId="30" builtinId="8"/>
    <cellStyle name="Prozent 2" xfId="4" xr:uid="{00000000-0005-0000-0000-000001000000}"/>
    <cellStyle name="Prozent 2 2" xfId="11" xr:uid="{00000000-0005-0000-0000-000002000000}"/>
    <cellStyle name="Prozent 2 2 2" xfId="19" xr:uid="{00000000-0005-0000-0000-000003000000}"/>
    <cellStyle name="Prozent 2 3" xfId="15" xr:uid="{00000000-0005-0000-0000-000004000000}"/>
    <cellStyle name="Prozent 2 4" xfId="24" xr:uid="{00000000-0005-0000-0000-000005000000}"/>
    <cellStyle name="Standard" xfId="0" builtinId="0"/>
    <cellStyle name="Standard 2" xfId="1" xr:uid="{00000000-0005-0000-0000-000007000000}"/>
    <cellStyle name="Standard 3" xfId="2" xr:uid="{00000000-0005-0000-0000-000008000000}"/>
    <cellStyle name="Standard 3 2" xfId="9" xr:uid="{00000000-0005-0000-0000-000009000000}"/>
    <cellStyle name="Standard 3 2 2" xfId="17" xr:uid="{00000000-0005-0000-0000-00000A000000}"/>
    <cellStyle name="Standard 3 3" xfId="13" xr:uid="{00000000-0005-0000-0000-00000B000000}"/>
    <cellStyle name="Standard 3 4" xfId="25" xr:uid="{00000000-0005-0000-0000-00000C000000}"/>
    <cellStyle name="Standard 3 4 2" xfId="27" xr:uid="{00000000-0005-0000-0000-00000D000000}"/>
    <cellStyle name="Standard 3 4 2 2" xfId="29" xr:uid="{00000000-0005-0000-0000-00000E000000}"/>
    <cellStyle name="Standard 3_Lagerraum-Ber." xfId="6" xr:uid="{00000000-0005-0000-0000-00000F000000}"/>
    <cellStyle name="Standard 4" xfId="3" xr:uid="{00000000-0005-0000-0000-000010000000}"/>
    <cellStyle name="Standard 4 2" xfId="10" xr:uid="{00000000-0005-0000-0000-000011000000}"/>
    <cellStyle name="Standard 4 2 2" xfId="18" xr:uid="{00000000-0005-0000-0000-000012000000}"/>
    <cellStyle name="Standard 4 3" xfId="14" xr:uid="{00000000-0005-0000-0000-000013000000}"/>
    <cellStyle name="Standard 4 4" xfId="23" xr:uid="{00000000-0005-0000-0000-000014000000}"/>
    <cellStyle name="Standard 4_Lagerraum-Ber." xfId="7" xr:uid="{00000000-0005-0000-0000-000015000000}"/>
    <cellStyle name="Standard 5" xfId="5" xr:uid="{00000000-0005-0000-0000-000016000000}"/>
    <cellStyle name="Standard 5 2" xfId="12" xr:uid="{00000000-0005-0000-0000-000017000000}"/>
    <cellStyle name="Standard 5 2 2" xfId="20" xr:uid="{00000000-0005-0000-0000-000018000000}"/>
    <cellStyle name="Standard 5 3" xfId="16" xr:uid="{00000000-0005-0000-0000-000019000000}"/>
    <cellStyle name="Standard 5 4" xfId="22" xr:uid="{00000000-0005-0000-0000-00001A000000}"/>
    <cellStyle name="Standard 5_Lagerraum-Ber." xfId="8" xr:uid="{00000000-0005-0000-0000-00001B000000}"/>
    <cellStyle name="Standard 6" xfId="21" xr:uid="{00000000-0005-0000-0000-00001C000000}"/>
    <cellStyle name="Standard 7" xfId="28" xr:uid="{00000000-0005-0000-0000-00001D000000}"/>
    <cellStyle name="Standard_Tabelle1 2" xfId="26" xr:uid="{00000000-0005-0000-0000-00001E000000}"/>
  </cellStyles>
  <dxfs count="46">
    <dxf>
      <fill>
        <patternFill>
          <bgColor theme="0" tint="-0.1499679555650502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0.24994659260841701"/>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font>
      <fill>
        <patternFill>
          <bgColor rgb="FFFF0000"/>
        </patternFill>
      </fill>
    </dxf>
    <dxf>
      <fill>
        <patternFill>
          <bgColor rgb="FFFF0000"/>
        </patternFill>
      </fill>
    </dxf>
    <dxf>
      <font>
        <strike val="0"/>
        <color rgb="FFFF0000"/>
      </font>
      <fill>
        <patternFill patternType="none">
          <bgColor auto="1"/>
        </patternFill>
      </fill>
    </dxf>
    <dxf>
      <font>
        <strike val="0"/>
        <color rgb="FFFF0000"/>
      </font>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0C0C0"/>
      <color rgb="FFFFFBEF"/>
      <color rgb="FFFFE48F"/>
      <color rgb="FF9C0006"/>
      <color rgb="FFFFE07D"/>
      <color rgb="FF00D661"/>
      <color rgb="FFFF967D"/>
      <color rgb="FF85A644"/>
      <color rgb="FF797600"/>
      <color rgb="FFF799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www.lwk-niedersachsen.de/"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1310640</xdr:colOff>
      <xdr:row>0</xdr:row>
      <xdr:rowOff>22860</xdr:rowOff>
    </xdr:from>
    <xdr:to>
      <xdr:col>6</xdr:col>
      <xdr:colOff>921778</xdr:colOff>
      <xdr:row>1</xdr:row>
      <xdr:rowOff>91680</xdr:rowOff>
    </xdr:to>
    <xdr:pic>
      <xdr:nvPicPr>
        <xdr:cNvPr id="2" name="Grafik 1">
          <a:hlinkClick xmlns:r="http://schemas.openxmlformats.org/officeDocument/2006/relationships" r:id="rId1"/>
          <a:extLst>
            <a:ext uri="{FF2B5EF4-FFF2-40B4-BE49-F238E27FC236}">
              <a16:creationId xmlns:a16="http://schemas.microsoft.com/office/drawing/2014/main" id="{3C417973-D0C2-432D-AC3E-07F740FC46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56660" y="22860"/>
          <a:ext cx="2080018" cy="358380"/>
        </a:xfrm>
        <a:prstGeom prst="rect">
          <a:avLst/>
        </a:prstGeom>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r&#252;fdienste\Biogas\2018-02-06%20Vorlage%20BST%20OFRI%20Oberfl&#228;chenwasserberechnung%20(Mistplatte,%20Siloplatte,%20Hochbeh&#228;lter%20und%20Hofbefestigung%20mit%20DWD%20Daten%20Niederschl&#228;ge%20Ostfriel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üllebehälter u. Mistplatte"/>
      <sheetName val="Niederschläge"/>
    </sheetNames>
    <sheetDataSet>
      <sheetData sheetId="0" refreshError="1"/>
      <sheetData sheetId="1">
        <row r="6">
          <cell r="B6" t="str">
            <v>Ammerland</v>
          </cell>
        </row>
        <row r="7">
          <cell r="B7" t="str">
            <v>Aurich</v>
          </cell>
        </row>
        <row r="8">
          <cell r="B8" t="str">
            <v>Braunschweig</v>
          </cell>
        </row>
        <row r="9">
          <cell r="B9" t="str">
            <v>Celle</v>
          </cell>
        </row>
        <row r="10">
          <cell r="B10" t="str">
            <v>Cloppenburg</v>
          </cell>
        </row>
        <row r="11">
          <cell r="B11" t="str">
            <v>Cuxhaven</v>
          </cell>
        </row>
        <row r="12">
          <cell r="B12" t="str">
            <v>Delmenhorst</v>
          </cell>
        </row>
        <row r="13">
          <cell r="B13" t="str">
            <v>Diepholz</v>
          </cell>
        </row>
        <row r="14">
          <cell r="B14" t="str">
            <v>Emden</v>
          </cell>
        </row>
        <row r="15">
          <cell r="B15" t="str">
            <v>Emsland</v>
          </cell>
        </row>
        <row r="16">
          <cell r="B16" t="str">
            <v>Friesland</v>
          </cell>
        </row>
        <row r="17">
          <cell r="B17" t="str">
            <v>Gifhorn</v>
          </cell>
        </row>
        <row r="18">
          <cell r="B18" t="str">
            <v>Goslar</v>
          </cell>
        </row>
        <row r="19">
          <cell r="B19" t="str">
            <v>Göttingen</v>
          </cell>
        </row>
        <row r="20">
          <cell r="B20" t="str">
            <v>Grafschaft Bentheim</v>
          </cell>
        </row>
        <row r="21">
          <cell r="B21" t="str">
            <v>Hameln-Pyrmont</v>
          </cell>
        </row>
        <row r="22">
          <cell r="B22" t="str">
            <v>Harburg</v>
          </cell>
        </row>
        <row r="23">
          <cell r="B23" t="str">
            <v>Heidekreis</v>
          </cell>
        </row>
        <row r="24">
          <cell r="B24" t="str">
            <v>Helmstedt</v>
          </cell>
        </row>
        <row r="25">
          <cell r="B25" t="str">
            <v>Hildesheim</v>
          </cell>
        </row>
        <row r="26">
          <cell r="B26" t="str">
            <v>Holzminden</v>
          </cell>
        </row>
        <row r="27">
          <cell r="B27" t="str">
            <v>Leer</v>
          </cell>
        </row>
        <row r="28">
          <cell r="B28" t="str">
            <v>Lüchow-Dannenberg</v>
          </cell>
        </row>
        <row r="29">
          <cell r="B29" t="str">
            <v>Lüneburg</v>
          </cell>
        </row>
        <row r="30">
          <cell r="B30" t="str">
            <v>Nienburg/Weser</v>
          </cell>
        </row>
        <row r="31">
          <cell r="B31" t="str">
            <v>Northeim</v>
          </cell>
        </row>
        <row r="32">
          <cell r="B32" t="str">
            <v>Oldenburg</v>
          </cell>
        </row>
        <row r="33">
          <cell r="B33" t="str">
            <v>Osnabrück</v>
          </cell>
        </row>
        <row r="34">
          <cell r="B34" t="str">
            <v>Osterholz</v>
          </cell>
        </row>
        <row r="35">
          <cell r="B35" t="str">
            <v>Osterrode am Harz</v>
          </cell>
        </row>
        <row r="36">
          <cell r="B36" t="str">
            <v>Peine</v>
          </cell>
        </row>
        <row r="37">
          <cell r="B37" t="str">
            <v>Region Hannover</v>
          </cell>
        </row>
        <row r="38">
          <cell r="B38" t="str">
            <v>Rotenburg (Wümme)</v>
          </cell>
        </row>
        <row r="39">
          <cell r="B39" t="str">
            <v>Salzgitter</v>
          </cell>
        </row>
        <row r="40">
          <cell r="B40" t="str">
            <v>Schaumburg</v>
          </cell>
        </row>
        <row r="41">
          <cell r="B41" t="str">
            <v>Stade</v>
          </cell>
        </row>
        <row r="42">
          <cell r="B42" t="str">
            <v>Stadt Oldenburg</v>
          </cell>
        </row>
        <row r="43">
          <cell r="B43" t="str">
            <v>Uelzen</v>
          </cell>
        </row>
        <row r="44">
          <cell r="B44" t="str">
            <v>Vechta</v>
          </cell>
        </row>
        <row r="45">
          <cell r="B45" t="str">
            <v>Verden</v>
          </cell>
        </row>
        <row r="46">
          <cell r="B46" t="str">
            <v>Wesermarsch</v>
          </cell>
        </row>
        <row r="47">
          <cell r="B47" t="str">
            <v>Wittmund</v>
          </cell>
        </row>
        <row r="48">
          <cell r="B48" t="str">
            <v>Wolfenbüttel</v>
          </cell>
        </row>
        <row r="49">
          <cell r="B49" t="str">
            <v>Wolfsburg</v>
          </cell>
        </row>
        <row r="51">
          <cell r="B51" t="str">
            <v>Niedersachsen Ø</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uengebehoerde-niedersachsen.de/duengebehoerde/news/39076_Welche_Flaechen_aus_dem_GAP-Antrag_gehoeren_zur_landwirtschaftlich_genutzten_Flaeche_LF" TargetMode="External"/><Relationship Id="rId1" Type="http://schemas.openxmlformats.org/officeDocument/2006/relationships/hyperlink" Target="https://www.duengebehoerde-niedersachsen.de/duengebehoerde/news/36245_Der_170_N-Rechner_-_Eine_Anwendung_zur_Berechnung_und_Dokumentation_gem__6_4_DueV"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tabColor theme="3" tint="0.39997558519241921"/>
    <pageSetUpPr fitToPage="1"/>
  </sheetPr>
  <dimension ref="A1:N109"/>
  <sheetViews>
    <sheetView showGridLines="0" tabSelected="1" zoomScale="125" zoomScaleNormal="125" zoomScaleSheetLayoutView="110" workbookViewId="0">
      <selection activeCell="F4" sqref="F4"/>
    </sheetView>
  </sheetViews>
  <sheetFormatPr baseColWidth="10" defaultRowHeight="12.75" x14ac:dyDescent="0.2"/>
  <cols>
    <col min="1" max="1" width="4.28515625" style="476" customWidth="1"/>
    <col min="2" max="2" width="13.140625" customWidth="1"/>
    <col min="3" max="3" width="19.140625" customWidth="1"/>
    <col min="4" max="4" width="22.7109375" customWidth="1"/>
    <col min="5" max="5" width="2.85546875" customWidth="1"/>
    <col min="6" max="6" width="11.42578125" customWidth="1"/>
    <col min="7" max="7" width="14.28515625" customWidth="1"/>
    <col min="8" max="13" width="11.42578125" customWidth="1"/>
    <col min="14" max="14" width="6.85546875" customWidth="1"/>
  </cols>
  <sheetData>
    <row r="1" spans="1:14" s="453" customFormat="1" ht="22.5" customHeight="1" thickTop="1" x14ac:dyDescent="0.2">
      <c r="A1" s="538" t="s">
        <v>487</v>
      </c>
      <c r="B1" s="538"/>
      <c r="C1" s="538"/>
      <c r="D1" s="538"/>
      <c r="E1" s="452"/>
      <c r="F1" s="452"/>
      <c r="G1" s="452"/>
      <c r="I1" s="529" t="s">
        <v>558</v>
      </c>
      <c r="J1" s="530"/>
      <c r="K1" s="530"/>
      <c r="L1" s="530"/>
      <c r="M1" s="530"/>
      <c r="N1" s="531"/>
    </row>
    <row r="2" spans="1:14" s="453" customFormat="1" ht="15" customHeight="1" x14ac:dyDescent="0.2">
      <c r="A2" s="539" t="s">
        <v>470</v>
      </c>
      <c r="B2" s="539"/>
      <c r="C2" s="539"/>
      <c r="D2" s="539"/>
      <c r="E2" s="454"/>
      <c r="F2" s="454"/>
      <c r="G2" s="454"/>
      <c r="I2" s="532"/>
      <c r="J2" s="533"/>
      <c r="K2" s="533"/>
      <c r="L2" s="533"/>
      <c r="M2" s="533"/>
      <c r="N2" s="534"/>
    </row>
    <row r="3" spans="1:14" s="453" customFormat="1" ht="17.45" customHeight="1" x14ac:dyDescent="0.2">
      <c r="A3" s="455"/>
      <c r="B3" s="456"/>
      <c r="C3" s="457"/>
      <c r="D3" s="455"/>
      <c r="E3" s="456"/>
      <c r="F3" s="458" t="s">
        <v>559</v>
      </c>
      <c r="G3" s="459">
        <f ca="1">TODAY()</f>
        <v>46251</v>
      </c>
      <c r="I3" s="532"/>
      <c r="J3" s="533"/>
      <c r="K3" s="533"/>
      <c r="L3" s="533"/>
      <c r="M3" s="533"/>
      <c r="N3" s="534"/>
    </row>
    <row r="4" spans="1:14" s="453" customFormat="1" ht="17.45" customHeight="1" x14ac:dyDescent="0.2">
      <c r="A4" s="547" t="s">
        <v>551</v>
      </c>
      <c r="B4" s="548"/>
      <c r="C4" s="460" t="s">
        <v>552</v>
      </c>
      <c r="D4" s="461"/>
      <c r="E4" s="462"/>
      <c r="F4" s="463"/>
      <c r="G4" s="463"/>
      <c r="I4" s="532"/>
      <c r="J4" s="533"/>
      <c r="K4" s="533"/>
      <c r="L4" s="533"/>
      <c r="M4" s="533"/>
      <c r="N4" s="534"/>
    </row>
    <row r="5" spans="1:14" s="465" customFormat="1" ht="15" customHeight="1" x14ac:dyDescent="0.2">
      <c r="A5" s="540" t="s">
        <v>238</v>
      </c>
      <c r="B5" s="540"/>
      <c r="C5" s="553"/>
      <c r="D5" s="553"/>
      <c r="E5" s="553"/>
      <c r="F5" s="553"/>
      <c r="G5" s="553"/>
      <c r="H5" s="464"/>
      <c r="I5" s="532"/>
      <c r="J5" s="533"/>
      <c r="K5" s="533"/>
      <c r="L5" s="533"/>
      <c r="M5" s="533"/>
      <c r="N5" s="534"/>
    </row>
    <row r="6" spans="1:14" s="465" customFormat="1" ht="15" customHeight="1" x14ac:dyDescent="0.2">
      <c r="A6" s="540" t="s">
        <v>471</v>
      </c>
      <c r="B6" s="540"/>
      <c r="C6" s="554"/>
      <c r="D6" s="554"/>
      <c r="E6" s="554"/>
      <c r="F6" s="554"/>
      <c r="G6" s="554"/>
      <c r="H6" s="464"/>
      <c r="I6" s="532"/>
      <c r="J6" s="533"/>
      <c r="K6" s="533"/>
      <c r="L6" s="533"/>
      <c r="M6" s="533"/>
      <c r="N6" s="534"/>
    </row>
    <row r="7" spans="1:14" s="465" customFormat="1" ht="15" customHeight="1" x14ac:dyDescent="0.2">
      <c r="A7" s="540" t="s">
        <v>452</v>
      </c>
      <c r="B7" s="540"/>
      <c r="C7" s="553"/>
      <c r="D7" s="553"/>
      <c r="E7" s="553"/>
      <c r="F7" s="553"/>
      <c r="G7" s="553"/>
      <c r="H7" s="464"/>
      <c r="I7" s="532"/>
      <c r="J7" s="533"/>
      <c r="K7" s="533"/>
      <c r="L7" s="533"/>
      <c r="M7" s="533"/>
      <c r="N7" s="534"/>
    </row>
    <row r="8" spans="1:14" s="465" customFormat="1" ht="15" customHeight="1" x14ac:dyDescent="0.2">
      <c r="A8" s="540" t="s">
        <v>472</v>
      </c>
      <c r="B8" s="540"/>
      <c r="C8" s="541"/>
      <c r="D8" s="541"/>
      <c r="E8" s="541"/>
      <c r="F8" s="541"/>
      <c r="G8" s="541"/>
      <c r="H8" s="464"/>
      <c r="I8" s="532"/>
      <c r="J8" s="533"/>
      <c r="K8" s="533"/>
      <c r="L8" s="533"/>
      <c r="M8" s="533"/>
      <c r="N8" s="534"/>
    </row>
    <row r="9" spans="1:14" s="465" customFormat="1" ht="15" customHeight="1" x14ac:dyDescent="0.2">
      <c r="A9" s="466"/>
      <c r="B9" s="466"/>
      <c r="C9" s="466"/>
      <c r="D9" s="467"/>
      <c r="E9" s="467"/>
      <c r="F9" s="467"/>
      <c r="G9" s="467"/>
      <c r="H9" s="464"/>
      <c r="I9" s="532"/>
      <c r="J9" s="533"/>
      <c r="K9" s="533"/>
      <c r="L9" s="533"/>
      <c r="M9" s="533"/>
      <c r="N9" s="534"/>
    </row>
    <row r="10" spans="1:14" s="465" customFormat="1" ht="15" x14ac:dyDescent="0.2">
      <c r="A10" s="466"/>
      <c r="B10" s="466"/>
      <c r="C10" s="466"/>
      <c r="D10" s="467"/>
      <c r="E10" s="467"/>
      <c r="F10" s="467"/>
      <c r="G10" s="467"/>
      <c r="H10" s="464"/>
      <c r="I10" s="532"/>
      <c r="J10" s="533"/>
      <c r="K10" s="533"/>
      <c r="L10" s="533"/>
      <c r="M10" s="533"/>
      <c r="N10" s="534"/>
    </row>
    <row r="11" spans="1:14" s="465" customFormat="1" ht="26.25" customHeight="1" x14ac:dyDescent="0.2">
      <c r="A11" s="468" t="s">
        <v>550</v>
      </c>
      <c r="B11" s="549" t="s">
        <v>556</v>
      </c>
      <c r="C11" s="550"/>
      <c r="D11" s="550"/>
      <c r="E11" s="550"/>
      <c r="F11" s="551"/>
      <c r="G11" s="469">
        <f>Tierliste!P544</f>
        <v>0</v>
      </c>
      <c r="H11" s="464"/>
      <c r="I11" s="532"/>
      <c r="J11" s="533"/>
      <c r="K11" s="533"/>
      <c r="L11" s="533"/>
      <c r="M11" s="533"/>
      <c r="N11" s="534"/>
    </row>
    <row r="12" spans="1:14" s="465" customFormat="1" ht="15" customHeight="1" x14ac:dyDescent="0.2">
      <c r="A12" s="470"/>
      <c r="B12" s="464"/>
      <c r="C12" s="471"/>
      <c r="D12" s="471"/>
      <c r="E12" s="464"/>
      <c r="F12" s="471"/>
      <c r="G12" s="471"/>
      <c r="H12" s="464"/>
      <c r="I12" s="532"/>
      <c r="J12" s="533"/>
      <c r="K12" s="533"/>
      <c r="L12" s="533"/>
      <c r="M12" s="533"/>
      <c r="N12" s="534"/>
    </row>
    <row r="13" spans="1:14" s="465" customFormat="1" ht="22.5" customHeight="1" x14ac:dyDescent="0.2">
      <c r="A13" s="569" t="s">
        <v>461</v>
      </c>
      <c r="B13" s="545" t="s">
        <v>553</v>
      </c>
      <c r="C13" s="546"/>
      <c r="D13" s="546"/>
      <c r="E13" s="544" t="s">
        <v>447</v>
      </c>
      <c r="F13" s="544"/>
      <c r="G13" s="473" t="s">
        <v>478</v>
      </c>
      <c r="H13" s="464"/>
      <c r="I13" s="532"/>
      <c r="J13" s="533"/>
      <c r="K13" s="533"/>
      <c r="L13" s="533"/>
      <c r="M13" s="533"/>
      <c r="N13" s="534"/>
    </row>
    <row r="14" spans="1:14" s="465" customFormat="1" ht="15" customHeight="1" x14ac:dyDescent="0.2">
      <c r="A14" s="569"/>
      <c r="B14" s="552"/>
      <c r="C14" s="552"/>
      <c r="D14" s="552"/>
      <c r="E14" s="542"/>
      <c r="F14" s="543"/>
      <c r="G14" s="378"/>
      <c r="H14" s="464"/>
      <c r="I14" s="532"/>
      <c r="J14" s="533"/>
      <c r="K14" s="533"/>
      <c r="L14" s="533"/>
      <c r="M14" s="533"/>
      <c r="N14" s="534"/>
    </row>
    <row r="15" spans="1:14" s="465" customFormat="1" ht="15" customHeight="1" x14ac:dyDescent="0.2">
      <c r="A15" s="569"/>
      <c r="B15" s="552"/>
      <c r="C15" s="552"/>
      <c r="D15" s="552"/>
      <c r="E15" s="542"/>
      <c r="F15" s="543"/>
      <c r="G15" s="378"/>
      <c r="H15" s="464"/>
      <c r="I15" s="532"/>
      <c r="J15" s="533"/>
      <c r="K15" s="533"/>
      <c r="L15" s="533"/>
      <c r="M15" s="533"/>
      <c r="N15" s="534"/>
    </row>
    <row r="16" spans="1:14" s="465" customFormat="1" ht="15" customHeight="1" x14ac:dyDescent="0.2">
      <c r="A16" s="569"/>
      <c r="B16" s="552"/>
      <c r="C16" s="552"/>
      <c r="D16" s="552"/>
      <c r="E16" s="542"/>
      <c r="F16" s="543"/>
      <c r="G16" s="378"/>
      <c r="H16" s="464"/>
      <c r="I16" s="532"/>
      <c r="J16" s="533"/>
      <c r="K16" s="533"/>
      <c r="L16" s="533"/>
      <c r="M16" s="533"/>
      <c r="N16" s="534"/>
    </row>
    <row r="17" spans="1:14" s="465" customFormat="1" ht="15" customHeight="1" x14ac:dyDescent="0.2">
      <c r="A17" s="569"/>
      <c r="B17" s="552"/>
      <c r="C17" s="552"/>
      <c r="D17" s="552"/>
      <c r="E17" s="542"/>
      <c r="F17" s="543"/>
      <c r="G17" s="378"/>
      <c r="H17" s="464"/>
      <c r="I17" s="532"/>
      <c r="J17" s="533"/>
      <c r="K17" s="533"/>
      <c r="L17" s="533"/>
      <c r="M17" s="533"/>
      <c r="N17" s="534"/>
    </row>
    <row r="18" spans="1:14" s="465" customFormat="1" ht="15" customHeight="1" x14ac:dyDescent="0.2">
      <c r="A18" s="569"/>
      <c r="B18" s="552"/>
      <c r="C18" s="552"/>
      <c r="D18" s="552"/>
      <c r="E18" s="542"/>
      <c r="F18" s="543"/>
      <c r="G18" s="378"/>
      <c r="H18" s="464"/>
      <c r="I18" s="532"/>
      <c r="J18" s="533"/>
      <c r="K18" s="533"/>
      <c r="L18" s="533"/>
      <c r="M18" s="533"/>
      <c r="N18" s="534"/>
    </row>
    <row r="19" spans="1:14" s="465" customFormat="1" ht="15" customHeight="1" x14ac:dyDescent="0.2">
      <c r="A19" s="569"/>
      <c r="B19" s="570" t="s">
        <v>25</v>
      </c>
      <c r="C19" s="570"/>
      <c r="D19" s="570"/>
      <c r="E19" s="571">
        <f>SUM(E14:F18)</f>
        <v>0</v>
      </c>
      <c r="F19" s="572"/>
      <c r="G19" s="469">
        <f>SUM(G14:H18)</f>
        <v>0</v>
      </c>
      <c r="H19" s="464"/>
      <c r="I19" s="532"/>
      <c r="J19" s="533"/>
      <c r="K19" s="533"/>
      <c r="L19" s="533"/>
      <c r="M19" s="533"/>
      <c r="N19" s="534"/>
    </row>
    <row r="20" spans="1:14" s="465" customFormat="1" ht="15" customHeight="1" x14ac:dyDescent="0.2">
      <c r="A20" s="470"/>
      <c r="B20" s="464"/>
      <c r="C20" s="471"/>
      <c r="D20" s="471"/>
      <c r="E20" s="464"/>
      <c r="F20" s="471"/>
      <c r="G20" s="471"/>
      <c r="H20" s="464"/>
      <c r="I20" s="532"/>
      <c r="J20" s="533"/>
      <c r="K20" s="533"/>
      <c r="L20" s="533"/>
      <c r="M20" s="533"/>
      <c r="N20" s="534"/>
    </row>
    <row r="21" spans="1:14" s="465" customFormat="1" ht="22.5" customHeight="1" x14ac:dyDescent="0.2">
      <c r="A21" s="569" t="s">
        <v>462</v>
      </c>
      <c r="B21" s="545" t="s">
        <v>554</v>
      </c>
      <c r="C21" s="546"/>
      <c r="D21" s="546"/>
      <c r="E21" s="544" t="s">
        <v>448</v>
      </c>
      <c r="F21" s="544"/>
      <c r="G21" s="473" t="s">
        <v>479</v>
      </c>
      <c r="H21" s="464"/>
      <c r="I21" s="532"/>
      <c r="J21" s="533"/>
      <c r="K21" s="533"/>
      <c r="L21" s="533"/>
      <c r="M21" s="533"/>
      <c r="N21" s="534"/>
    </row>
    <row r="22" spans="1:14" s="465" customFormat="1" ht="15" customHeight="1" x14ac:dyDescent="0.2">
      <c r="A22" s="569"/>
      <c r="B22" s="552"/>
      <c r="C22" s="552"/>
      <c r="D22" s="552"/>
      <c r="E22" s="542"/>
      <c r="F22" s="543"/>
      <c r="G22" s="378"/>
      <c r="H22" s="464"/>
      <c r="I22" s="532"/>
      <c r="J22" s="533"/>
      <c r="K22" s="533"/>
      <c r="L22" s="533"/>
      <c r="M22" s="533"/>
      <c r="N22" s="534"/>
    </row>
    <row r="23" spans="1:14" s="465" customFormat="1" ht="15" customHeight="1" x14ac:dyDescent="0.2">
      <c r="A23" s="569"/>
      <c r="B23" s="552"/>
      <c r="C23" s="552"/>
      <c r="D23" s="552"/>
      <c r="E23" s="542"/>
      <c r="F23" s="543"/>
      <c r="G23" s="378"/>
      <c r="H23" s="464"/>
      <c r="I23" s="532"/>
      <c r="J23" s="533"/>
      <c r="K23" s="533"/>
      <c r="L23" s="533"/>
      <c r="M23" s="533"/>
      <c r="N23" s="534"/>
    </row>
    <row r="24" spans="1:14" s="465" customFormat="1" ht="15" customHeight="1" thickBot="1" x14ac:dyDescent="0.25">
      <c r="A24" s="569"/>
      <c r="B24" s="552"/>
      <c r="C24" s="552"/>
      <c r="D24" s="552"/>
      <c r="E24" s="542"/>
      <c r="F24" s="543"/>
      <c r="G24" s="378"/>
      <c r="H24" s="464"/>
      <c r="I24" s="535"/>
      <c r="J24" s="536"/>
      <c r="K24" s="536"/>
      <c r="L24" s="536"/>
      <c r="M24" s="536"/>
      <c r="N24" s="537"/>
    </row>
    <row r="25" spans="1:14" s="465" customFormat="1" ht="15" customHeight="1" thickTop="1" x14ac:dyDescent="0.2">
      <c r="A25" s="569"/>
      <c r="B25" s="552"/>
      <c r="C25" s="552"/>
      <c r="D25" s="552"/>
      <c r="E25" s="542"/>
      <c r="F25" s="543"/>
      <c r="G25" s="378"/>
      <c r="H25" s="464"/>
      <c r="I25" s="474" t="s">
        <v>492</v>
      </c>
      <c r="J25" s="524" t="s">
        <v>493</v>
      </c>
      <c r="K25" s="525"/>
      <c r="L25" s="525"/>
      <c r="M25" s="525"/>
      <c r="N25" s="526"/>
    </row>
    <row r="26" spans="1:14" s="465" customFormat="1" ht="15" customHeight="1" x14ac:dyDescent="0.2">
      <c r="A26" s="569"/>
      <c r="B26" s="582"/>
      <c r="C26" s="582"/>
      <c r="D26" s="582"/>
      <c r="E26" s="542"/>
      <c r="F26" s="543"/>
      <c r="G26" s="378"/>
      <c r="H26" s="464"/>
      <c r="I26" s="475" t="s">
        <v>494</v>
      </c>
      <c r="J26" s="522" t="s">
        <v>495</v>
      </c>
      <c r="K26" s="522"/>
      <c r="L26" s="522"/>
      <c r="M26" s="522"/>
      <c r="N26" s="523"/>
    </row>
    <row r="27" spans="1:14" s="465" customFormat="1" ht="15" customHeight="1" x14ac:dyDescent="0.2">
      <c r="A27" s="569"/>
      <c r="B27" s="570" t="s">
        <v>25</v>
      </c>
      <c r="C27" s="570"/>
      <c r="D27" s="570"/>
      <c r="E27" s="571">
        <f>SUM(E22:F26)</f>
        <v>0</v>
      </c>
      <c r="F27" s="572"/>
      <c r="G27" s="469">
        <f>SUM(G22:H26)</f>
        <v>0</v>
      </c>
      <c r="H27" s="464"/>
      <c r="I27" s="527" t="s">
        <v>496</v>
      </c>
      <c r="J27" s="518" t="s">
        <v>497</v>
      </c>
      <c r="K27" s="518"/>
      <c r="L27" s="518"/>
      <c r="M27" s="518"/>
      <c r="N27" s="519"/>
    </row>
    <row r="28" spans="1:14" ht="30" customHeight="1" thickBot="1" x14ac:dyDescent="0.25">
      <c r="B28" s="477"/>
      <c r="C28" s="477"/>
      <c r="D28" s="477"/>
      <c r="E28" s="477"/>
      <c r="F28" s="477"/>
      <c r="G28" s="477"/>
      <c r="I28" s="528"/>
      <c r="J28" s="520"/>
      <c r="K28" s="520"/>
      <c r="L28" s="520"/>
      <c r="M28" s="520"/>
      <c r="N28" s="521"/>
    </row>
    <row r="29" spans="1:14" ht="15.95" customHeight="1" thickTop="1" x14ac:dyDescent="0.25">
      <c r="A29" s="591" t="s">
        <v>247</v>
      </c>
      <c r="B29" s="592"/>
      <c r="C29" s="592"/>
      <c r="D29" s="592"/>
      <c r="E29" s="592"/>
      <c r="F29" s="592"/>
      <c r="G29" s="593"/>
    </row>
    <row r="30" spans="1:14" ht="15.95" customHeight="1" x14ac:dyDescent="0.2">
      <c r="A30" s="566" t="s">
        <v>463</v>
      </c>
      <c r="B30" s="577" t="s">
        <v>555</v>
      </c>
      <c r="C30" s="578"/>
      <c r="D30" s="578"/>
      <c r="E30" s="578"/>
      <c r="F30" s="478"/>
      <c r="G30" s="479">
        <f>ROUND(Tierliste!P544,0)</f>
        <v>0</v>
      </c>
    </row>
    <row r="31" spans="1:14" ht="15.95" customHeight="1" x14ac:dyDescent="0.2">
      <c r="A31" s="567"/>
      <c r="B31" s="577" t="s">
        <v>473</v>
      </c>
      <c r="C31" s="579"/>
      <c r="D31" s="579"/>
      <c r="E31" s="579"/>
      <c r="F31" s="480"/>
      <c r="G31" s="479">
        <f>ROUND(G19,0)</f>
        <v>0</v>
      </c>
    </row>
    <row r="32" spans="1:14" ht="15" customHeight="1" x14ac:dyDescent="0.2">
      <c r="A32" s="567"/>
      <c r="B32" s="577" t="s">
        <v>474</v>
      </c>
      <c r="C32" s="579"/>
      <c r="D32" s="579"/>
      <c r="E32" s="579"/>
      <c r="F32" s="480"/>
      <c r="G32" s="479">
        <f>ROUND(G27,0)</f>
        <v>0</v>
      </c>
    </row>
    <row r="33" spans="1:7" ht="15.95" customHeight="1" x14ac:dyDescent="0.2">
      <c r="A33" s="568"/>
      <c r="B33" s="580" t="s">
        <v>480</v>
      </c>
      <c r="C33" s="581"/>
      <c r="D33" s="581"/>
      <c r="E33" s="581"/>
      <c r="F33" s="581"/>
      <c r="G33" s="481">
        <f>ROUND(G30,0)+ROUND(G31,0)-ROUND(G32,0)</f>
        <v>0</v>
      </c>
    </row>
    <row r="34" spans="1:7" ht="11.25" customHeight="1" x14ac:dyDescent="0.2">
      <c r="B34" s="482"/>
      <c r="C34" s="483"/>
      <c r="D34" s="483"/>
      <c r="E34" s="483"/>
      <c r="F34" s="483"/>
      <c r="G34" s="484"/>
    </row>
    <row r="35" spans="1:7" ht="22.5" customHeight="1" x14ac:dyDescent="0.2">
      <c r="A35" s="472" t="s">
        <v>464</v>
      </c>
      <c r="B35" s="374"/>
      <c r="C35" s="589" t="s">
        <v>476</v>
      </c>
      <c r="D35" s="590"/>
      <c r="E35" s="485" t="s">
        <v>47</v>
      </c>
      <c r="F35" s="486">
        <v>170</v>
      </c>
      <c r="G35" s="487">
        <f>ROUND(B35*F35,0)</f>
        <v>0</v>
      </c>
    </row>
    <row r="36" spans="1:7" ht="7.5" customHeight="1" x14ac:dyDescent="0.2">
      <c r="A36" s="488"/>
      <c r="B36" s="489"/>
      <c r="C36" s="480"/>
      <c r="D36" s="490"/>
      <c r="E36" s="480"/>
      <c r="F36" s="491"/>
      <c r="G36" s="479"/>
    </row>
    <row r="37" spans="1:7" ht="15" customHeight="1" x14ac:dyDescent="0.2">
      <c r="A37" s="566" t="s">
        <v>465</v>
      </c>
      <c r="B37" s="375"/>
      <c r="C37" s="583" t="s">
        <v>477</v>
      </c>
      <c r="D37" s="584"/>
      <c r="E37" s="492" t="s">
        <v>47</v>
      </c>
      <c r="F37" s="328"/>
      <c r="G37" s="493">
        <f>ROUND(B37*F37,0)</f>
        <v>0</v>
      </c>
    </row>
    <row r="38" spans="1:7" ht="15" customHeight="1" x14ac:dyDescent="0.2">
      <c r="A38" s="567"/>
      <c r="B38" s="376"/>
      <c r="C38" s="585"/>
      <c r="D38" s="586"/>
      <c r="E38" s="494" t="s">
        <v>47</v>
      </c>
      <c r="F38" s="4"/>
      <c r="G38" s="479">
        <f>ROUND(B38*F38,0)</f>
        <v>0</v>
      </c>
    </row>
    <row r="39" spans="1:7" ht="15" customHeight="1" x14ac:dyDescent="0.2">
      <c r="A39" s="567"/>
      <c r="B39" s="376"/>
      <c r="C39" s="585"/>
      <c r="D39" s="586"/>
      <c r="E39" s="494" t="s">
        <v>47</v>
      </c>
      <c r="F39" s="4"/>
      <c r="G39" s="479">
        <f>ROUND(B39*F39,0)</f>
        <v>0</v>
      </c>
    </row>
    <row r="40" spans="1:7" ht="15" customHeight="1" x14ac:dyDescent="0.2">
      <c r="A40" s="568"/>
      <c r="B40" s="377"/>
      <c r="C40" s="587"/>
      <c r="D40" s="588"/>
      <c r="E40" s="495" t="s">
        <v>47</v>
      </c>
      <c r="F40" s="329"/>
      <c r="G40" s="496">
        <f>ROUND(B40*F40,0)</f>
        <v>0</v>
      </c>
    </row>
    <row r="41" spans="1:7" ht="15.95" customHeight="1" x14ac:dyDescent="0.2">
      <c r="A41" s="472" t="s">
        <v>466</v>
      </c>
      <c r="B41" s="555" t="s">
        <v>246</v>
      </c>
      <c r="C41" s="556"/>
      <c r="D41" s="556"/>
      <c r="E41" s="556"/>
      <c r="F41" s="556"/>
      <c r="G41" s="484">
        <f>SUM(G35:G40)</f>
        <v>0</v>
      </c>
    </row>
    <row r="42" spans="1:7" ht="11.25" customHeight="1" x14ac:dyDescent="0.2">
      <c r="A42" s="497"/>
      <c r="B42" s="498"/>
      <c r="C42" s="498"/>
      <c r="D42" s="498"/>
      <c r="E42" s="498"/>
      <c r="F42" s="498"/>
      <c r="G42" s="499"/>
    </row>
    <row r="43" spans="1:7" ht="15.95" customHeight="1" x14ac:dyDescent="0.2">
      <c r="A43" s="566" t="s">
        <v>467</v>
      </c>
      <c r="B43" s="557" t="s">
        <v>244</v>
      </c>
      <c r="C43" s="558"/>
      <c r="D43" s="500"/>
      <c r="E43" s="501"/>
      <c r="F43" s="501"/>
      <c r="G43" s="502">
        <f>ROUND(B35+B37+B38+B39+B40,2)</f>
        <v>0</v>
      </c>
    </row>
    <row r="44" spans="1:7" ht="15.95" customHeight="1" x14ac:dyDescent="0.2">
      <c r="A44" s="567"/>
      <c r="B44" s="564" t="s">
        <v>469</v>
      </c>
      <c r="C44" s="565"/>
      <c r="D44" s="565"/>
      <c r="E44" s="565"/>
      <c r="F44" s="565"/>
      <c r="G44" s="503">
        <f>IF(G43&gt;0,G33/G43,G33)</f>
        <v>0</v>
      </c>
    </row>
    <row r="45" spans="1:7" ht="15.95" customHeight="1" x14ac:dyDescent="0.2">
      <c r="A45" s="568"/>
      <c r="B45" s="559" t="s">
        <v>245</v>
      </c>
      <c r="C45" s="560"/>
      <c r="D45" s="560"/>
      <c r="E45" s="560"/>
      <c r="F45" s="560"/>
      <c r="G45" s="504">
        <f>IF(G43&gt;0,G41/G43,0)</f>
        <v>0</v>
      </c>
    </row>
    <row r="46" spans="1:7" ht="11.25" customHeight="1" x14ac:dyDescent="0.2">
      <c r="B46" s="505"/>
      <c r="C46" s="505"/>
      <c r="D46" s="505"/>
      <c r="E46" s="505"/>
      <c r="F46" s="505"/>
      <c r="G46" s="505"/>
    </row>
    <row r="47" spans="1:7" ht="15.95" customHeight="1" x14ac:dyDescent="0.2">
      <c r="A47" s="566" t="s">
        <v>468</v>
      </c>
      <c r="B47" s="561" t="s">
        <v>557</v>
      </c>
      <c r="C47" s="562"/>
      <c r="D47" s="562"/>
      <c r="E47" s="562"/>
      <c r="F47" s="562"/>
      <c r="G47" s="563"/>
    </row>
    <row r="48" spans="1:7" ht="19.5" customHeight="1" x14ac:dyDescent="0.2">
      <c r="A48" s="567"/>
      <c r="B48" s="506"/>
      <c r="C48" s="507" t="s">
        <v>242</v>
      </c>
      <c r="D48" s="508">
        <f>IF(ROUND(G44,0)-ROUND(G45,0)&gt;0.5,G44-G45,0)</f>
        <v>0</v>
      </c>
      <c r="F48" s="509"/>
      <c r="G48" s="510"/>
    </row>
    <row r="49" spans="1:8" ht="19.5" customHeight="1" x14ac:dyDescent="0.2">
      <c r="A49" s="567"/>
      <c r="B49" s="511"/>
      <c r="C49" s="512" t="s">
        <v>241</v>
      </c>
      <c r="D49" s="513" t="str">
        <f>IF(ROUND(G44,0)-ROUND(G45,0)&gt;0.5,G33-G41,"")</f>
        <v/>
      </c>
      <c r="E49" s="514"/>
      <c r="F49" s="515"/>
      <c r="G49" s="516"/>
    </row>
    <row r="50" spans="1:8" ht="30" customHeight="1" x14ac:dyDescent="0.2">
      <c r="A50" s="568"/>
      <c r="B50" s="573" t="s">
        <v>449</v>
      </c>
      <c r="C50" s="574"/>
      <c r="D50" s="574"/>
      <c r="E50" s="574"/>
      <c r="F50" s="575" t="str">
        <f>IF((G33+G41)=0,"nicht ausgefüllt",IF(ROUND(G44,0)-ROUND(G45,0.5)&gt;0,"überschritten","eingehalten"))</f>
        <v>nicht ausgefüllt</v>
      </c>
      <c r="G50" s="576"/>
    </row>
    <row r="51" spans="1:8" ht="15.95" customHeight="1" x14ac:dyDescent="0.2"/>
    <row r="52" spans="1:8" ht="15.95" customHeight="1" x14ac:dyDescent="0.2"/>
    <row r="53" spans="1:8" ht="15.95" customHeight="1" x14ac:dyDescent="0.2"/>
    <row r="54" spans="1:8" ht="15.95" customHeight="1" x14ac:dyDescent="0.2"/>
    <row r="55" spans="1:8" ht="15.95" customHeight="1" x14ac:dyDescent="0.2"/>
    <row r="56" spans="1:8" ht="15.95" customHeight="1" x14ac:dyDescent="0.2"/>
    <row r="57" spans="1:8" ht="15.95" customHeight="1" x14ac:dyDescent="0.2"/>
    <row r="58" spans="1:8" s="517" customFormat="1" ht="15.95" customHeight="1" x14ac:dyDescent="0.2">
      <c r="A58" s="476"/>
      <c r="B58"/>
      <c r="C58"/>
      <c r="H58"/>
    </row>
    <row r="59" spans="1:8" ht="15.95" customHeight="1" x14ac:dyDescent="0.2"/>
    <row r="60" spans="1:8" ht="15.95" customHeight="1" x14ac:dyDescent="0.2"/>
    <row r="61" spans="1:8" ht="15.95" customHeight="1" x14ac:dyDescent="0.2"/>
    <row r="62" spans="1:8" ht="15.95" customHeight="1" x14ac:dyDescent="0.2"/>
    <row r="63" spans="1:8" ht="15.95" customHeight="1" x14ac:dyDescent="0.2"/>
    <row r="64" spans="1:8" ht="15.95" customHeight="1" x14ac:dyDescent="0.2"/>
    <row r="65" ht="15.95" customHeight="1" x14ac:dyDescent="0.2"/>
    <row r="66" ht="15.95" customHeight="1" x14ac:dyDescent="0.2"/>
    <row r="67" ht="15.95" customHeight="1" x14ac:dyDescent="0.2"/>
    <row r="68" ht="15.95" customHeight="1" x14ac:dyDescent="0.2"/>
    <row r="69" ht="15.95" customHeight="1" x14ac:dyDescent="0.2"/>
    <row r="70" ht="15.95" customHeight="1" x14ac:dyDescent="0.2"/>
    <row r="71" ht="15.95" customHeight="1" x14ac:dyDescent="0.2"/>
    <row r="72" ht="15.95" customHeight="1" x14ac:dyDescent="0.2"/>
    <row r="73" ht="15.95" customHeight="1" x14ac:dyDescent="0.2"/>
    <row r="74" ht="15.95" customHeight="1" x14ac:dyDescent="0.2"/>
    <row r="75" ht="15.95" customHeight="1" x14ac:dyDescent="0.2"/>
    <row r="76" ht="15.95" customHeight="1" x14ac:dyDescent="0.2"/>
    <row r="77" ht="15.95" customHeight="1" x14ac:dyDescent="0.2"/>
    <row r="78" ht="15.95" customHeight="1" x14ac:dyDescent="0.2"/>
    <row r="79" ht="15.95" customHeight="1" x14ac:dyDescent="0.2"/>
    <row r="80" ht="15.95" customHeight="1" x14ac:dyDescent="0.2"/>
    <row r="81" ht="15.95" customHeight="1" x14ac:dyDescent="0.2"/>
    <row r="82" ht="15.95" customHeight="1" x14ac:dyDescent="0.2"/>
    <row r="83" ht="15.95" customHeight="1" x14ac:dyDescent="0.2"/>
    <row r="84" ht="15.95" customHeight="1" x14ac:dyDescent="0.2"/>
    <row r="85" ht="15.95" customHeight="1" x14ac:dyDescent="0.2"/>
    <row r="86" ht="15.95" customHeight="1" x14ac:dyDescent="0.2"/>
    <row r="87" ht="15.95" customHeight="1" x14ac:dyDescent="0.2"/>
    <row r="88" ht="15.95" customHeight="1" x14ac:dyDescent="0.2"/>
    <row r="89" ht="15.95" customHeight="1" x14ac:dyDescent="0.2"/>
    <row r="90" ht="15.95" customHeight="1" x14ac:dyDescent="0.2"/>
    <row r="91" ht="15.95" customHeight="1" x14ac:dyDescent="0.2"/>
    <row r="92" ht="15.95" customHeight="1" x14ac:dyDescent="0.2"/>
    <row r="93" ht="15.95" customHeight="1" x14ac:dyDescent="0.2"/>
    <row r="94" ht="15.95" customHeight="1" x14ac:dyDescent="0.2"/>
    <row r="95" ht="15.95" customHeight="1" x14ac:dyDescent="0.2"/>
    <row r="96" ht="15.95" customHeight="1" x14ac:dyDescent="0.2"/>
    <row r="97" ht="15.95" customHeight="1" x14ac:dyDescent="0.2"/>
    <row r="98" ht="15.95" customHeight="1" x14ac:dyDescent="0.2"/>
    <row r="99" ht="15.95" customHeight="1" x14ac:dyDescent="0.2"/>
    <row r="100" ht="15.95" customHeight="1" x14ac:dyDescent="0.2"/>
    <row r="101" ht="15.95" customHeight="1" x14ac:dyDescent="0.2"/>
    <row r="102" ht="15.95" customHeight="1" x14ac:dyDescent="0.2"/>
    <row r="103" ht="15.95" customHeight="1" x14ac:dyDescent="0.2"/>
    <row r="104" ht="15.95" customHeight="1" x14ac:dyDescent="0.2"/>
    <row r="105" ht="15.95" customHeight="1" x14ac:dyDescent="0.2"/>
    <row r="106" ht="15.95" customHeight="1" x14ac:dyDescent="0.2"/>
    <row r="107" ht="15.95" customHeight="1" x14ac:dyDescent="0.2"/>
    <row r="108" ht="15.95" customHeight="1" x14ac:dyDescent="0.2"/>
    <row r="109" ht="15.95" customHeight="1" x14ac:dyDescent="0.2"/>
  </sheetData>
  <sheetProtection algorithmName="SHA-512" hashValue="MIYVeAZ4ObUvlm9SeQH7dWOMGmo2KM4/5aylFMLwTFwHBmXLs1XAvmXakhQreLXpsvHtzjsKUglHUwuagMqOEg==" saltValue="QO13KjPda4TX5Icwl0y1jQ==" spinCount="100000" sheet="1" objects="1" scenarios="1"/>
  <mergeCells count="65">
    <mergeCell ref="E22:F22"/>
    <mergeCell ref="A37:A40"/>
    <mergeCell ref="A30:A33"/>
    <mergeCell ref="B33:F33"/>
    <mergeCell ref="B26:D26"/>
    <mergeCell ref="C37:D40"/>
    <mergeCell ref="C35:D35"/>
    <mergeCell ref="E27:F27"/>
    <mergeCell ref="A29:G29"/>
    <mergeCell ref="A13:A19"/>
    <mergeCell ref="A21:A27"/>
    <mergeCell ref="B19:D19"/>
    <mergeCell ref="B27:D27"/>
    <mergeCell ref="B17:D17"/>
    <mergeCell ref="B18:D18"/>
    <mergeCell ref="B25:D25"/>
    <mergeCell ref="B24:D24"/>
    <mergeCell ref="B14:D14"/>
    <mergeCell ref="B15:D15"/>
    <mergeCell ref="B23:D23"/>
    <mergeCell ref="B22:D22"/>
    <mergeCell ref="B45:F45"/>
    <mergeCell ref="B47:G47"/>
    <mergeCell ref="B44:F44"/>
    <mergeCell ref="A43:A45"/>
    <mergeCell ref="A47:A50"/>
    <mergeCell ref="B50:E50"/>
    <mergeCell ref="F50:G50"/>
    <mergeCell ref="C5:G5"/>
    <mergeCell ref="C6:G6"/>
    <mergeCell ref="C7:G7"/>
    <mergeCell ref="B41:F41"/>
    <mergeCell ref="B43:C43"/>
    <mergeCell ref="E26:F26"/>
    <mergeCell ref="B21:D21"/>
    <mergeCell ref="E19:F19"/>
    <mergeCell ref="B30:E30"/>
    <mergeCell ref="B31:E31"/>
    <mergeCell ref="B32:E32"/>
    <mergeCell ref="E24:F24"/>
    <mergeCell ref="E25:F25"/>
    <mergeCell ref="E23:F23"/>
    <mergeCell ref="E16:F16"/>
    <mergeCell ref="E21:F21"/>
    <mergeCell ref="A1:D1"/>
    <mergeCell ref="A2:D2"/>
    <mergeCell ref="A8:B8"/>
    <mergeCell ref="C8:G8"/>
    <mergeCell ref="E18:F18"/>
    <mergeCell ref="E13:F13"/>
    <mergeCell ref="B13:D13"/>
    <mergeCell ref="E14:F14"/>
    <mergeCell ref="E15:F15"/>
    <mergeCell ref="A4:B4"/>
    <mergeCell ref="B11:F11"/>
    <mergeCell ref="B16:D16"/>
    <mergeCell ref="E17:F17"/>
    <mergeCell ref="A5:B5"/>
    <mergeCell ref="A6:B6"/>
    <mergeCell ref="A7:B7"/>
    <mergeCell ref="J27:N28"/>
    <mergeCell ref="J26:N26"/>
    <mergeCell ref="J25:N25"/>
    <mergeCell ref="I27:I28"/>
    <mergeCell ref="I1:N24"/>
  </mergeCells>
  <phoneticPr fontId="0" type="noConversion"/>
  <conditionalFormatting sqref="B37:B40">
    <cfRule type="containsBlanks" dxfId="45" priority="10">
      <formula>LEN(TRIM(B37))=0</formula>
    </cfRule>
  </conditionalFormatting>
  <conditionalFormatting sqref="B14:G18 B22:G26 B35 F37:F40">
    <cfRule type="containsBlanks" dxfId="44" priority="14">
      <formula>LEN(TRIM(B14))=0</formula>
    </cfRule>
  </conditionalFormatting>
  <conditionalFormatting sqref="C5:C8">
    <cfRule type="containsBlanks" dxfId="43" priority="7">
      <formula>LEN(TRIM(C5))=0</formula>
    </cfRule>
  </conditionalFormatting>
  <conditionalFormatting sqref="F50:G50">
    <cfRule type="containsText" dxfId="42" priority="3" operator="containsText" text="überschritten">
      <formula>NOT(ISERROR(SEARCH("überschritten",F50)))</formula>
    </cfRule>
  </conditionalFormatting>
  <conditionalFormatting sqref="G44">
    <cfRule type="expression" dxfId="41" priority="2">
      <formula>ROUND(G44,0)-ROUND(G45,0)&gt;0.5</formula>
    </cfRule>
  </conditionalFormatting>
  <dataValidations disablePrompts="1" count="1">
    <dataValidation type="list" allowBlank="1" showInputMessage="1" showErrorMessage="1" sqref="C7:G7" xr:uid="{7A55649B-B84A-43D2-B4FB-56D66B49AFB3}">
      <formula1>"Kalenderjahr 2027,Wirtschaftsjahr 2026/27"</formula1>
    </dataValidation>
  </dataValidations>
  <hyperlinks>
    <hyperlink ref="J26" r:id="rId1" display="https://www.duengebehoerde-niedersachsen.de/duengebehoerde/news/36245_Der_170_N-Rechner_-_Eine_Anwendung_zur_Berechnung_und_Dokumentation_gem__6_4_DueV" xr:uid="{C8BF4562-72EB-4AE4-9090-7D28348C1425}"/>
    <hyperlink ref="J27" r:id="rId2" display="https://www.duengebehoerde-niedersachsen.de/duengebehoerde/news/39076_Welche_Flaechen_aus_dem_GAP-Antrag_gehoeren_zur_landwirtschaftlich_genutzten_Flaeche_LF" xr:uid="{8983A816-2E4E-4A4C-A7FB-D6FB417B99A4}"/>
  </hyperlinks>
  <pageMargins left="0.78740157480314965" right="0.78740157480314965" top="0.98425196850393704" bottom="0.98425196850393704" header="0.51181102362204722" footer="0.51181102362204722"/>
  <pageSetup paperSize="9" scale="87" orientation="portrait" horizontalDpi="300" verticalDpi="300" r:id="rId3"/>
  <headerFooter alignWithMargins="0"/>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38D40-67AA-4E69-B888-B70EE00DD644}">
  <sheetPr>
    <tabColor theme="3" tint="0.39997558519241921"/>
    <pageSetUpPr fitToPage="1"/>
  </sheetPr>
  <dimension ref="A1:AR547"/>
  <sheetViews>
    <sheetView zoomScale="120" zoomScaleNormal="120" workbookViewId="0">
      <pane ySplit="3" topLeftCell="A4" activePane="bottomLeft" state="frozen"/>
      <selection pane="bottomLeft" activeCell="F3" sqref="F3"/>
    </sheetView>
  </sheetViews>
  <sheetFormatPr baseColWidth="10" defaultColWidth="11.5703125" defaultRowHeight="12.75" x14ac:dyDescent="0.2"/>
  <cols>
    <col min="1" max="1" width="10" style="13" customWidth="1"/>
    <col min="2" max="2" width="14.28515625" style="13" customWidth="1"/>
    <col min="3" max="3" width="23.140625" style="13" customWidth="1"/>
    <col min="4" max="4" width="42.140625" style="13" customWidth="1"/>
    <col min="5" max="5" width="9.42578125" style="13" customWidth="1"/>
    <col min="6" max="6" width="7.28515625" style="394" customWidth="1"/>
    <col min="7" max="10" width="5.7109375" style="13" customWidth="1"/>
    <col min="11" max="11" width="6.85546875" style="13" hidden="1" customWidth="1"/>
    <col min="12" max="13" width="6" style="13" customWidth="1"/>
    <col min="14" max="16" width="7.85546875" style="13" customWidth="1"/>
    <col min="17" max="17" width="6.42578125" style="13" customWidth="1"/>
    <col min="18" max="20" width="7.85546875" style="13" customWidth="1"/>
    <col min="21" max="21" width="7.140625" style="13" hidden="1" customWidth="1"/>
    <col min="22" max="22" width="2.42578125" style="13" hidden="1" customWidth="1"/>
    <col min="23" max="23" width="11.85546875" style="13" hidden="1" customWidth="1"/>
    <col min="24" max="25" width="8.5703125" style="13" hidden="1" customWidth="1"/>
    <col min="26" max="26" width="7" style="13" hidden="1" customWidth="1"/>
    <col min="27" max="27" width="9.42578125" style="13" hidden="1" customWidth="1"/>
    <col min="28" max="28" width="7.140625" style="13" hidden="1" customWidth="1"/>
    <col min="29" max="29" width="8.5703125" style="13" hidden="1" customWidth="1"/>
    <col min="30" max="30" width="8.7109375" style="13" hidden="1" customWidth="1"/>
    <col min="31" max="31" width="7.140625" style="13" hidden="1" customWidth="1"/>
    <col min="32" max="32" width="7.85546875" style="311" customWidth="1"/>
    <col min="33" max="33" width="7.140625" style="287" customWidth="1"/>
    <col min="34" max="34" width="7.7109375" style="13" hidden="1" customWidth="1"/>
    <col min="35" max="35" width="11.7109375" style="13" hidden="1" customWidth="1"/>
    <col min="36" max="36" width="7.28515625" style="13" hidden="1" customWidth="1"/>
    <col min="37" max="37" width="11.7109375" style="13" hidden="1" customWidth="1"/>
    <col min="38" max="38" width="5.7109375" style="13" hidden="1" customWidth="1"/>
    <col min="39" max="41" width="11.7109375" style="13" hidden="1" customWidth="1"/>
    <col min="42" max="16384" width="11.5703125" style="13"/>
  </cols>
  <sheetData>
    <row r="1" spans="1:44" ht="15" customHeight="1" x14ac:dyDescent="0.2">
      <c r="A1" s="595"/>
      <c r="B1" s="595"/>
      <c r="C1" s="596"/>
      <c r="D1" s="615" t="str">
        <f>IF(SUM(F5:F541)=_xlfn.AGGREGATE(9,5,F5:F541),"(1) N-Anfall aus eigener Tierhaltung","Belegte Tierplätze durch Filter ausgeblendet"&amp;CHAR(10)&amp;"Bitte vor dem Ausdruck Filter anpassen")</f>
        <v>(1) N-Anfall aus eigener Tierhaltung</v>
      </c>
      <c r="E1" s="617" t="str">
        <f>"Betriebs-Nr.:  "&amp;MID('170 N-Rechner'!C6,1,3)&amp;" "&amp;MID('170 N-Rechner'!C6,4,2)&amp;" "&amp;MID('170 N-Rechner'!C6,6,3)&amp;" "&amp;MID('170 N-Rechner'!C6,9,3)&amp;" "&amp;MID('170 N-Rechner'!C6,12,4)&amp;" "</f>
        <v xml:space="preserve">Betriebs-Nr.:       </v>
      </c>
      <c r="F1" s="618"/>
      <c r="G1" s="618"/>
      <c r="H1" s="618"/>
      <c r="I1" s="619"/>
      <c r="J1" s="601" t="s">
        <v>238</v>
      </c>
      <c r="K1" s="602"/>
      <c r="L1" s="602"/>
      <c r="M1" s="605">
        <f>'170 N-Rechner'!C5</f>
        <v>0</v>
      </c>
      <c r="N1" s="605"/>
      <c r="O1" s="605"/>
      <c r="P1" s="605"/>
      <c r="Q1" s="606"/>
      <c r="R1" s="626" t="s">
        <v>452</v>
      </c>
      <c r="S1" s="627"/>
      <c r="T1" s="623">
        <f>'170 N-Rechner'!C7</f>
        <v>0</v>
      </c>
      <c r="U1" s="623"/>
      <c r="V1" s="623"/>
      <c r="W1" s="623"/>
      <c r="X1" s="623"/>
      <c r="Y1" s="623"/>
      <c r="Z1" s="623"/>
      <c r="AA1" s="623"/>
      <c r="AB1" s="623"/>
      <c r="AC1" s="623"/>
      <c r="AD1" s="623"/>
      <c r="AE1" s="623"/>
      <c r="AF1" s="623"/>
      <c r="AG1" s="625"/>
      <c r="AH1" s="613" t="s">
        <v>249</v>
      </c>
      <c r="AI1" s="613"/>
      <c r="AJ1" s="613"/>
      <c r="AK1" s="613"/>
      <c r="AL1" s="613"/>
      <c r="AM1" s="613"/>
      <c r="AN1" s="613"/>
      <c r="AO1" s="614"/>
    </row>
    <row r="2" spans="1:44" ht="15" customHeight="1" x14ac:dyDescent="0.2">
      <c r="A2" s="597"/>
      <c r="B2" s="597"/>
      <c r="C2" s="598"/>
      <c r="D2" s="616"/>
      <c r="E2" s="620"/>
      <c r="F2" s="621"/>
      <c r="G2" s="621"/>
      <c r="H2" s="621"/>
      <c r="I2" s="622"/>
      <c r="J2" s="603"/>
      <c r="K2" s="604"/>
      <c r="L2" s="604"/>
      <c r="M2" s="607"/>
      <c r="N2" s="607"/>
      <c r="O2" s="607"/>
      <c r="P2" s="607"/>
      <c r="Q2" s="608"/>
      <c r="R2" s="623" t="s">
        <v>498</v>
      </c>
      <c r="S2" s="623"/>
      <c r="T2" s="624">
        <f ca="1">'170 N-Rechner'!G3</f>
        <v>46251</v>
      </c>
      <c r="U2" s="623"/>
      <c r="V2" s="623"/>
      <c r="W2" s="623"/>
      <c r="X2" s="623"/>
      <c r="Y2" s="623"/>
      <c r="Z2" s="623"/>
      <c r="AA2" s="623"/>
      <c r="AB2" s="623"/>
      <c r="AC2" s="623"/>
      <c r="AD2" s="623"/>
      <c r="AE2" s="623"/>
      <c r="AF2" s="623"/>
      <c r="AG2" s="625"/>
      <c r="AH2" s="400"/>
      <c r="AI2" s="400"/>
      <c r="AJ2" s="400"/>
      <c r="AK2" s="413"/>
      <c r="AL2" s="413"/>
      <c r="AM2" s="413"/>
      <c r="AN2" s="413"/>
      <c r="AO2" s="414"/>
    </row>
    <row r="3" spans="1:44" ht="62.25" customHeight="1" thickBot="1" x14ac:dyDescent="0.25">
      <c r="A3" s="397" t="s">
        <v>0</v>
      </c>
      <c r="B3" s="397" t="s">
        <v>444</v>
      </c>
      <c r="C3" s="427" t="s">
        <v>450</v>
      </c>
      <c r="D3" s="397" t="s">
        <v>1</v>
      </c>
      <c r="E3" s="397" t="s">
        <v>2</v>
      </c>
      <c r="F3" s="398" t="s">
        <v>451</v>
      </c>
      <c r="G3" s="401" t="s">
        <v>50</v>
      </c>
      <c r="H3" s="401" t="s">
        <v>51</v>
      </c>
      <c r="I3" s="401" t="s">
        <v>445</v>
      </c>
      <c r="J3" s="402" t="s">
        <v>455</v>
      </c>
      <c r="K3" s="402" t="s">
        <v>177</v>
      </c>
      <c r="L3" s="403" t="s">
        <v>489</v>
      </c>
      <c r="M3" s="403" t="s">
        <v>486</v>
      </c>
      <c r="N3" s="404" t="s">
        <v>481</v>
      </c>
      <c r="O3" s="404" t="s">
        <v>488</v>
      </c>
      <c r="P3" s="404" t="s">
        <v>485</v>
      </c>
      <c r="Q3" s="404" t="s">
        <v>484</v>
      </c>
      <c r="R3" s="404" t="s">
        <v>482</v>
      </c>
      <c r="S3" s="405" t="s">
        <v>490</v>
      </c>
      <c r="T3" s="404" t="s">
        <v>483</v>
      </c>
      <c r="U3" s="404" t="s">
        <v>240</v>
      </c>
      <c r="V3" s="406" t="s">
        <v>221</v>
      </c>
      <c r="W3" s="407" t="s">
        <v>64</v>
      </c>
      <c r="X3" s="408" t="s">
        <v>63</v>
      </c>
      <c r="Y3" s="408" t="s">
        <v>65</v>
      </c>
      <c r="Z3" s="409" t="s">
        <v>52</v>
      </c>
      <c r="AA3" s="408" t="s">
        <v>66</v>
      </c>
      <c r="AB3" s="409" t="s">
        <v>53</v>
      </c>
      <c r="AC3" s="408" t="s">
        <v>67</v>
      </c>
      <c r="AD3" s="410" t="s">
        <v>62</v>
      </c>
      <c r="AE3" s="411" t="s">
        <v>243</v>
      </c>
      <c r="AF3" s="412" t="s">
        <v>491</v>
      </c>
      <c r="AG3" s="404" t="s">
        <v>248</v>
      </c>
      <c r="AH3" s="14" t="s">
        <v>250</v>
      </c>
      <c r="AI3" s="14" t="s">
        <v>252</v>
      </c>
      <c r="AJ3" s="15" t="s">
        <v>251</v>
      </c>
      <c r="AK3" s="16" t="s">
        <v>253</v>
      </c>
      <c r="AL3" s="17" t="s">
        <v>254</v>
      </c>
      <c r="AM3" s="16" t="s">
        <v>255</v>
      </c>
      <c r="AN3" s="16" t="s">
        <v>256</v>
      </c>
      <c r="AO3" s="18" t="s">
        <v>257</v>
      </c>
      <c r="AP3" s="399"/>
      <c r="AR3" s="311"/>
    </row>
    <row r="4" spans="1:44" ht="13.5" thickBot="1" x14ac:dyDescent="0.25">
      <c r="A4" s="12" t="s">
        <v>38</v>
      </c>
      <c r="B4" s="324" t="s">
        <v>41</v>
      </c>
      <c r="C4" s="428" t="s">
        <v>547</v>
      </c>
      <c r="D4" s="395" t="s">
        <v>219</v>
      </c>
      <c r="E4" s="115"/>
      <c r="F4" s="379" t="str">
        <f>IF(W4&gt;0,"x"," ")</f>
        <v xml:space="preserve"> </v>
      </c>
      <c r="G4" s="20"/>
      <c r="H4" s="21"/>
      <c r="I4" s="21"/>
      <c r="J4" s="21"/>
      <c r="K4" s="21"/>
      <c r="L4" s="21"/>
      <c r="M4" s="21"/>
      <c r="N4" s="21"/>
      <c r="O4" s="21"/>
      <c r="P4" s="21"/>
      <c r="Q4" s="21"/>
      <c r="R4" s="21"/>
      <c r="S4" s="21"/>
      <c r="T4" s="21"/>
      <c r="U4" s="21"/>
      <c r="V4" s="396">
        <f>SUM(T5:T62)</f>
        <v>0</v>
      </c>
      <c r="W4" s="21">
        <f>SUM(F5:F62)</f>
        <v>0</v>
      </c>
      <c r="X4" s="21">
        <v>0.5</v>
      </c>
      <c r="Y4" s="21"/>
      <c r="Z4" s="21">
        <v>0.7</v>
      </c>
      <c r="AA4" s="21"/>
      <c r="AB4" s="21"/>
      <c r="AC4" s="21"/>
      <c r="AD4" s="21"/>
      <c r="AE4" s="21"/>
      <c r="AF4" s="21"/>
      <c r="AG4" s="21"/>
      <c r="AH4" s="11"/>
      <c r="AI4" s="22">
        <f>SUM(AH5:AH62)</f>
        <v>0</v>
      </c>
      <c r="AJ4" s="11"/>
      <c r="AK4" s="22">
        <f>SUM(AJ5:AJ62)</f>
        <v>0</v>
      </c>
      <c r="AM4" s="22">
        <f>SUM(AL5:AL62)</f>
        <v>0</v>
      </c>
      <c r="AO4" s="23"/>
    </row>
    <row r="5" spans="1:44" ht="13.5" thickBot="1" x14ac:dyDescent="0.25">
      <c r="A5" s="12" t="s">
        <v>38</v>
      </c>
      <c r="B5" s="324" t="s">
        <v>41</v>
      </c>
      <c r="C5" s="425" t="s">
        <v>4</v>
      </c>
      <c r="D5" s="24" t="s">
        <v>394</v>
      </c>
      <c r="E5" s="25" t="s">
        <v>5</v>
      </c>
      <c r="F5" s="380"/>
      <c r="G5" s="26"/>
      <c r="H5" s="27">
        <f>365-G5</f>
        <v>365</v>
      </c>
      <c r="I5" s="28"/>
      <c r="J5" s="29">
        <v>16.600000000000001</v>
      </c>
      <c r="K5" s="30">
        <v>0.85</v>
      </c>
      <c r="L5" s="31">
        <f>AD5</f>
        <v>14.110000000000001</v>
      </c>
      <c r="M5" s="31">
        <v>6.4</v>
      </c>
      <c r="N5" s="33">
        <f>F5*J5</f>
        <v>0</v>
      </c>
      <c r="O5" s="33">
        <f t="shared" ref="O5:O36" si="0">L5*F5</f>
        <v>0</v>
      </c>
      <c r="P5" s="349">
        <f>F5*M5</f>
        <v>0</v>
      </c>
      <c r="Q5" s="34">
        <v>3</v>
      </c>
      <c r="R5" s="33">
        <f t="shared" ref="R5:R36" si="1">F5*Q5</f>
        <v>0</v>
      </c>
      <c r="S5" s="31"/>
      <c r="T5" s="33"/>
      <c r="U5" s="36" t="str">
        <f t="shared" ref="U5:U36" si="2">IF(T5&gt;0,(T5/1.25)," ")</f>
        <v xml:space="preserve"> </v>
      </c>
      <c r="V5" s="37"/>
      <c r="W5" s="38" t="s">
        <v>31</v>
      </c>
      <c r="X5" s="39">
        <v>1</v>
      </c>
      <c r="Y5" s="40">
        <f t="shared" ref="Y5:Y36" si="3">J5*(G5*I5)/365</f>
        <v>0</v>
      </c>
      <c r="Z5" s="41">
        <f>Y5*AC5</f>
        <v>0</v>
      </c>
      <c r="AA5" s="42">
        <f t="shared" ref="AA5:AA36" si="4">J5*(H5+(G5*(1-I5)))/365</f>
        <v>16.600000000000001</v>
      </c>
      <c r="AB5" s="42">
        <f t="shared" ref="AB5:AB36" si="5">AA5*K5</f>
        <v>14.110000000000001</v>
      </c>
      <c r="AC5" s="43">
        <v>0.7</v>
      </c>
      <c r="AD5" s="44">
        <f>Z5+AB5</f>
        <v>14.110000000000001</v>
      </c>
      <c r="AE5" s="12">
        <f t="shared" ref="AE5:AE36" si="6">F5*J5</f>
        <v>0</v>
      </c>
      <c r="AF5" s="45">
        <v>0.3</v>
      </c>
      <c r="AG5" s="46">
        <f t="shared" ref="AG5:AG36" si="7">F5*AF5</f>
        <v>0</v>
      </c>
      <c r="AH5" s="11">
        <f t="shared" ref="AH5:AH36" si="8">IF(G5=365,IF(I5=1,T5,0),0)</f>
        <v>0</v>
      </c>
      <c r="AI5" s="11"/>
      <c r="AJ5" s="11">
        <f t="shared" ref="AJ5:AJ36" si="9">IF(G5=365,IF(I5=1,U5,0),0)</f>
        <v>0</v>
      </c>
      <c r="AK5" s="11"/>
      <c r="AL5" s="11">
        <f t="shared" ref="AL5:AL36" si="10">IF(G5=365,IF(I5=1,R5,0),0)</f>
        <v>0</v>
      </c>
      <c r="AN5" s="11">
        <f t="shared" ref="AN5:AN36" si="11">IF(G5=365,IF(I5=1,O5,0),0)</f>
        <v>0</v>
      </c>
      <c r="AO5" s="12">
        <f t="shared" ref="AO5:AO36" si="12">IF(G5=365,IF(I5=1,P5,0),0)</f>
        <v>0</v>
      </c>
    </row>
    <row r="6" spans="1:44" ht="13.5" thickBot="1" x14ac:dyDescent="0.25">
      <c r="A6" s="12" t="s">
        <v>38</v>
      </c>
      <c r="B6" s="324" t="s">
        <v>41</v>
      </c>
      <c r="C6" s="426" t="s">
        <v>4</v>
      </c>
      <c r="D6" s="47" t="s">
        <v>395</v>
      </c>
      <c r="E6" s="48" t="s">
        <v>6</v>
      </c>
      <c r="F6" s="381"/>
      <c r="G6" s="49"/>
      <c r="H6" s="50">
        <f t="shared" ref="H6:H71" si="13">365-G6</f>
        <v>365</v>
      </c>
      <c r="I6" s="51"/>
      <c r="J6" s="52">
        <v>16.600000000000001</v>
      </c>
      <c r="K6" s="53">
        <v>0.7</v>
      </c>
      <c r="L6" s="54">
        <f t="shared" ref="L6:L71" si="14">AD6</f>
        <v>11.620000000000001</v>
      </c>
      <c r="M6" s="54">
        <v>6.4</v>
      </c>
      <c r="N6" s="55">
        <f t="shared" ref="N6:N69" si="15">F6*J6</f>
        <v>0</v>
      </c>
      <c r="O6" s="55">
        <f t="shared" si="0"/>
        <v>0</v>
      </c>
      <c r="P6" s="350">
        <f t="shared" ref="P6:P71" si="16">F6*M6</f>
        <v>0</v>
      </c>
      <c r="Q6" s="56">
        <v>0.4</v>
      </c>
      <c r="R6" s="55">
        <f t="shared" si="1"/>
        <v>0</v>
      </c>
      <c r="S6" s="54">
        <v>4.5999999999999996</v>
      </c>
      <c r="T6" s="55">
        <f>F6*S6</f>
        <v>0</v>
      </c>
      <c r="U6" s="36" t="str">
        <f t="shared" si="2"/>
        <v xml:space="preserve"> </v>
      </c>
      <c r="V6" s="37"/>
      <c r="W6" s="58"/>
      <c r="X6" s="59"/>
      <c r="Y6" s="40">
        <f t="shared" si="3"/>
        <v>0</v>
      </c>
      <c r="Z6" s="41">
        <f t="shared" ref="Z6:Z71" si="17">Y6*AC6</f>
        <v>0</v>
      </c>
      <c r="AA6" s="42">
        <f t="shared" si="4"/>
        <v>16.600000000000001</v>
      </c>
      <c r="AB6" s="42">
        <f t="shared" si="5"/>
        <v>11.620000000000001</v>
      </c>
      <c r="AC6" s="43">
        <v>0.7</v>
      </c>
      <c r="AD6" s="60">
        <f t="shared" ref="AD6:AD71" si="18">Z6+AB6</f>
        <v>11.620000000000001</v>
      </c>
      <c r="AE6" s="12">
        <f t="shared" si="6"/>
        <v>0</v>
      </c>
      <c r="AF6" s="194">
        <v>0.3</v>
      </c>
      <c r="AG6" s="113">
        <f t="shared" si="7"/>
        <v>0</v>
      </c>
      <c r="AH6" s="11">
        <f t="shared" si="8"/>
        <v>0</v>
      </c>
      <c r="AI6" s="11"/>
      <c r="AJ6" s="11">
        <f t="shared" si="9"/>
        <v>0</v>
      </c>
      <c r="AK6" s="11"/>
      <c r="AL6" s="11">
        <f t="shared" si="10"/>
        <v>0</v>
      </c>
      <c r="AN6" s="11">
        <f t="shared" si="11"/>
        <v>0</v>
      </c>
      <c r="AO6" s="12">
        <f t="shared" si="12"/>
        <v>0</v>
      </c>
    </row>
    <row r="7" spans="1:44" ht="13.5" thickBot="1" x14ac:dyDescent="0.25">
      <c r="A7" s="12" t="s">
        <v>38</v>
      </c>
      <c r="B7" s="324" t="s">
        <v>41</v>
      </c>
      <c r="C7" s="425" t="s">
        <v>546</v>
      </c>
      <c r="D7" s="61" t="s">
        <v>396</v>
      </c>
      <c r="E7" s="25" t="s">
        <v>5</v>
      </c>
      <c r="F7" s="380"/>
      <c r="G7" s="26"/>
      <c r="H7" s="27">
        <f t="shared" si="13"/>
        <v>365</v>
      </c>
      <c r="I7" s="28"/>
      <c r="J7" s="29">
        <v>57</v>
      </c>
      <c r="K7" s="30">
        <v>0.85</v>
      </c>
      <c r="L7" s="31">
        <f t="shared" si="14"/>
        <v>48.449999999999996</v>
      </c>
      <c r="M7" s="31">
        <v>16.399999999999999</v>
      </c>
      <c r="N7" s="33">
        <f t="shared" si="15"/>
        <v>0</v>
      </c>
      <c r="O7" s="33">
        <f t="shared" si="0"/>
        <v>0</v>
      </c>
      <c r="P7" s="349">
        <f t="shared" si="16"/>
        <v>0</v>
      </c>
      <c r="Q7" s="34">
        <v>9.3000000000000007</v>
      </c>
      <c r="R7" s="33">
        <f t="shared" si="1"/>
        <v>0</v>
      </c>
      <c r="S7" s="31"/>
      <c r="T7" s="33"/>
      <c r="U7" s="62" t="str">
        <f t="shared" si="2"/>
        <v xml:space="preserve"> </v>
      </c>
      <c r="V7" s="63"/>
      <c r="W7" s="64"/>
      <c r="X7" s="65"/>
      <c r="Y7" s="66">
        <f t="shared" si="3"/>
        <v>0</v>
      </c>
      <c r="Z7" s="67">
        <f t="shared" si="17"/>
        <v>0</v>
      </c>
      <c r="AA7" s="68">
        <f t="shared" si="4"/>
        <v>57</v>
      </c>
      <c r="AB7" s="68">
        <f t="shared" si="5"/>
        <v>48.449999999999996</v>
      </c>
      <c r="AC7" s="43">
        <v>0.7</v>
      </c>
      <c r="AD7" s="69">
        <f t="shared" si="18"/>
        <v>48.449999999999996</v>
      </c>
      <c r="AE7" s="70">
        <f t="shared" si="6"/>
        <v>0</v>
      </c>
      <c r="AF7" s="156">
        <v>0.56000000000000005</v>
      </c>
      <c r="AG7" s="157">
        <f t="shared" si="7"/>
        <v>0</v>
      </c>
      <c r="AH7" s="11">
        <f t="shared" si="8"/>
        <v>0</v>
      </c>
      <c r="AI7" s="11"/>
      <c r="AJ7" s="11">
        <f t="shared" si="9"/>
        <v>0</v>
      </c>
      <c r="AK7" s="11"/>
      <c r="AL7" s="11">
        <f t="shared" si="10"/>
        <v>0</v>
      </c>
      <c r="AN7" s="11">
        <f t="shared" si="11"/>
        <v>0</v>
      </c>
      <c r="AO7" s="12">
        <f t="shared" si="12"/>
        <v>0</v>
      </c>
    </row>
    <row r="8" spans="1:44" ht="14.25" thickTop="1" thickBot="1" x14ac:dyDescent="0.25">
      <c r="A8" s="12" t="s">
        <v>38</v>
      </c>
      <c r="B8" s="324" t="s">
        <v>41</v>
      </c>
      <c r="C8" s="425" t="s">
        <v>546</v>
      </c>
      <c r="D8" s="71" t="s">
        <v>397</v>
      </c>
      <c r="E8" s="72" t="s">
        <v>6</v>
      </c>
      <c r="F8" s="382"/>
      <c r="G8" s="73"/>
      <c r="H8" s="74">
        <f t="shared" si="13"/>
        <v>365</v>
      </c>
      <c r="I8" s="75"/>
      <c r="J8" s="76">
        <v>57</v>
      </c>
      <c r="K8" s="77">
        <v>0.7</v>
      </c>
      <c r="L8" s="78">
        <f t="shared" si="14"/>
        <v>39.9</v>
      </c>
      <c r="M8" s="78">
        <v>16.399999999999999</v>
      </c>
      <c r="N8" s="80">
        <f t="shared" si="15"/>
        <v>0</v>
      </c>
      <c r="O8" s="80">
        <f t="shared" si="0"/>
        <v>0</v>
      </c>
      <c r="P8" s="264">
        <f t="shared" si="16"/>
        <v>0</v>
      </c>
      <c r="Q8" s="81">
        <v>2.4</v>
      </c>
      <c r="R8" s="80">
        <f t="shared" si="1"/>
        <v>0</v>
      </c>
      <c r="S8" s="78">
        <v>10</v>
      </c>
      <c r="T8" s="80">
        <f>F8*S8</f>
        <v>0</v>
      </c>
      <c r="U8" s="83" t="str">
        <f t="shared" si="2"/>
        <v xml:space="preserve"> </v>
      </c>
      <c r="V8" s="84"/>
      <c r="W8" s="85"/>
      <c r="X8" s="86"/>
      <c r="Y8" s="87">
        <f t="shared" si="3"/>
        <v>0</v>
      </c>
      <c r="Z8" s="88">
        <f t="shared" si="17"/>
        <v>0</v>
      </c>
      <c r="AA8" s="89">
        <f t="shared" si="4"/>
        <v>57</v>
      </c>
      <c r="AB8" s="89">
        <f t="shared" si="5"/>
        <v>39.9</v>
      </c>
      <c r="AC8" s="43">
        <v>0.7</v>
      </c>
      <c r="AD8" s="90">
        <f t="shared" si="18"/>
        <v>39.9</v>
      </c>
      <c r="AE8" s="91">
        <f t="shared" si="6"/>
        <v>0</v>
      </c>
      <c r="AF8" s="45">
        <v>0.56000000000000005</v>
      </c>
      <c r="AG8" s="46">
        <f t="shared" si="7"/>
        <v>0</v>
      </c>
      <c r="AH8" s="11">
        <f t="shared" si="8"/>
        <v>0</v>
      </c>
      <c r="AI8" s="11"/>
      <c r="AJ8" s="11">
        <f t="shared" si="9"/>
        <v>0</v>
      </c>
      <c r="AK8" s="11"/>
      <c r="AL8" s="11">
        <f t="shared" si="10"/>
        <v>0</v>
      </c>
      <c r="AN8" s="11">
        <f t="shared" si="11"/>
        <v>0</v>
      </c>
      <c r="AO8" s="12">
        <f t="shared" si="12"/>
        <v>0</v>
      </c>
    </row>
    <row r="9" spans="1:44" ht="14.25" thickTop="1" thickBot="1" x14ac:dyDescent="0.25">
      <c r="A9" s="12" t="s">
        <v>38</v>
      </c>
      <c r="B9" s="324" t="s">
        <v>41</v>
      </c>
      <c r="C9" s="425" t="s">
        <v>546</v>
      </c>
      <c r="D9" s="71" t="s">
        <v>398</v>
      </c>
      <c r="E9" s="92" t="s">
        <v>5</v>
      </c>
      <c r="F9" s="382"/>
      <c r="G9" s="73"/>
      <c r="H9" s="74">
        <f t="shared" si="13"/>
        <v>365</v>
      </c>
      <c r="I9" s="75"/>
      <c r="J9" s="76">
        <v>48</v>
      </c>
      <c r="K9" s="77">
        <v>0.85</v>
      </c>
      <c r="L9" s="78">
        <f t="shared" si="14"/>
        <v>40.799999999999997</v>
      </c>
      <c r="M9" s="78">
        <v>14</v>
      </c>
      <c r="N9" s="80">
        <f t="shared" si="15"/>
        <v>0</v>
      </c>
      <c r="O9" s="80">
        <f t="shared" si="0"/>
        <v>0</v>
      </c>
      <c r="P9" s="264">
        <f t="shared" si="16"/>
        <v>0</v>
      </c>
      <c r="Q9" s="81">
        <v>7</v>
      </c>
      <c r="R9" s="80">
        <f t="shared" si="1"/>
        <v>0</v>
      </c>
      <c r="S9" s="78"/>
      <c r="T9" s="80"/>
      <c r="U9" s="83" t="str">
        <f t="shared" si="2"/>
        <v xml:space="preserve"> </v>
      </c>
      <c r="V9" s="84"/>
      <c r="W9" s="85"/>
      <c r="X9" s="86"/>
      <c r="Y9" s="87">
        <f t="shared" si="3"/>
        <v>0</v>
      </c>
      <c r="Z9" s="88">
        <f t="shared" si="17"/>
        <v>0</v>
      </c>
      <c r="AA9" s="89">
        <f t="shared" si="4"/>
        <v>48</v>
      </c>
      <c r="AB9" s="89">
        <f t="shared" si="5"/>
        <v>40.799999999999997</v>
      </c>
      <c r="AC9" s="43">
        <v>0.7</v>
      </c>
      <c r="AD9" s="90">
        <f t="shared" si="18"/>
        <v>40.799999999999997</v>
      </c>
      <c r="AE9" s="91">
        <f t="shared" si="6"/>
        <v>0</v>
      </c>
      <c r="AF9" s="45">
        <v>0.3</v>
      </c>
      <c r="AG9" s="46">
        <f t="shared" si="7"/>
        <v>0</v>
      </c>
      <c r="AH9" s="11">
        <f t="shared" si="8"/>
        <v>0</v>
      </c>
      <c r="AI9" s="11"/>
      <c r="AJ9" s="11">
        <f t="shared" si="9"/>
        <v>0</v>
      </c>
      <c r="AK9" s="11"/>
      <c r="AL9" s="11">
        <f t="shared" si="10"/>
        <v>0</v>
      </c>
      <c r="AN9" s="11">
        <f t="shared" si="11"/>
        <v>0</v>
      </c>
      <c r="AO9" s="12">
        <f t="shared" si="12"/>
        <v>0</v>
      </c>
    </row>
    <row r="10" spans="1:44" ht="14.25" thickTop="1" thickBot="1" x14ac:dyDescent="0.25">
      <c r="A10" s="12" t="s">
        <v>38</v>
      </c>
      <c r="B10" s="324" t="s">
        <v>41</v>
      </c>
      <c r="C10" s="425" t="s">
        <v>546</v>
      </c>
      <c r="D10" s="71" t="s">
        <v>399</v>
      </c>
      <c r="E10" s="72" t="s">
        <v>6</v>
      </c>
      <c r="F10" s="382"/>
      <c r="G10" s="73"/>
      <c r="H10" s="74">
        <f t="shared" si="13"/>
        <v>365</v>
      </c>
      <c r="I10" s="75"/>
      <c r="J10" s="76">
        <v>48</v>
      </c>
      <c r="K10" s="77">
        <v>0.7</v>
      </c>
      <c r="L10" s="78">
        <f t="shared" si="14"/>
        <v>33.599999999999994</v>
      </c>
      <c r="M10" s="78">
        <v>14</v>
      </c>
      <c r="N10" s="80">
        <f t="shared" si="15"/>
        <v>0</v>
      </c>
      <c r="O10" s="80">
        <f t="shared" si="0"/>
        <v>0</v>
      </c>
      <c r="P10" s="264">
        <f t="shared" si="16"/>
        <v>0</v>
      </c>
      <c r="Q10" s="81">
        <v>1.8</v>
      </c>
      <c r="R10" s="80">
        <f t="shared" si="1"/>
        <v>0</v>
      </c>
      <c r="S10" s="78">
        <v>7.6</v>
      </c>
      <c r="T10" s="80">
        <f>F10*S10</f>
        <v>0</v>
      </c>
      <c r="U10" s="83" t="str">
        <f t="shared" si="2"/>
        <v xml:space="preserve"> </v>
      </c>
      <c r="V10" s="84"/>
      <c r="W10" s="85"/>
      <c r="X10" s="93"/>
      <c r="Y10" s="87">
        <f t="shared" si="3"/>
        <v>0</v>
      </c>
      <c r="Z10" s="88">
        <f t="shared" si="17"/>
        <v>0</v>
      </c>
      <c r="AA10" s="89">
        <f t="shared" si="4"/>
        <v>48</v>
      </c>
      <c r="AB10" s="89">
        <f t="shared" si="5"/>
        <v>33.599999999999994</v>
      </c>
      <c r="AC10" s="43">
        <v>0.7</v>
      </c>
      <c r="AD10" s="90">
        <f t="shared" si="18"/>
        <v>33.599999999999994</v>
      </c>
      <c r="AE10" s="91">
        <f t="shared" si="6"/>
        <v>0</v>
      </c>
      <c r="AF10" s="45">
        <v>0.3</v>
      </c>
      <c r="AG10" s="46">
        <f t="shared" si="7"/>
        <v>0</v>
      </c>
      <c r="AH10" s="11">
        <f t="shared" si="8"/>
        <v>0</v>
      </c>
      <c r="AI10" s="11"/>
      <c r="AJ10" s="11">
        <f t="shared" si="9"/>
        <v>0</v>
      </c>
      <c r="AK10" s="11"/>
      <c r="AL10" s="11">
        <f t="shared" si="10"/>
        <v>0</v>
      </c>
      <c r="AN10" s="11">
        <f t="shared" si="11"/>
        <v>0</v>
      </c>
      <c r="AO10" s="12">
        <f t="shared" si="12"/>
        <v>0</v>
      </c>
    </row>
    <row r="11" spans="1:44" ht="14.25" thickTop="1" thickBot="1" x14ac:dyDescent="0.25">
      <c r="A11" s="12" t="s">
        <v>38</v>
      </c>
      <c r="B11" s="324" t="s">
        <v>41</v>
      </c>
      <c r="C11" s="425" t="s">
        <v>546</v>
      </c>
      <c r="D11" s="71" t="s">
        <v>400</v>
      </c>
      <c r="E11" s="92" t="s">
        <v>5</v>
      </c>
      <c r="F11" s="382"/>
      <c r="G11" s="73"/>
      <c r="H11" s="74">
        <f t="shared" si="13"/>
        <v>365</v>
      </c>
      <c r="I11" s="75"/>
      <c r="J11" s="76">
        <v>64.2</v>
      </c>
      <c r="K11" s="77">
        <v>0.85</v>
      </c>
      <c r="L11" s="78">
        <f t="shared" si="14"/>
        <v>54.57</v>
      </c>
      <c r="M11" s="78">
        <v>18.2</v>
      </c>
      <c r="N11" s="80">
        <f t="shared" si="15"/>
        <v>0</v>
      </c>
      <c r="O11" s="80">
        <f t="shared" si="0"/>
        <v>0</v>
      </c>
      <c r="P11" s="264">
        <f t="shared" si="16"/>
        <v>0</v>
      </c>
      <c r="Q11" s="81">
        <v>10.199999999999999</v>
      </c>
      <c r="R11" s="80">
        <f t="shared" si="1"/>
        <v>0</v>
      </c>
      <c r="S11" s="78"/>
      <c r="T11" s="80"/>
      <c r="U11" s="83" t="str">
        <f t="shared" si="2"/>
        <v xml:space="preserve"> </v>
      </c>
      <c r="V11" s="84"/>
      <c r="W11" s="85"/>
      <c r="X11" s="94"/>
      <c r="Y11" s="87">
        <f t="shared" si="3"/>
        <v>0</v>
      </c>
      <c r="Z11" s="88">
        <f t="shared" si="17"/>
        <v>0</v>
      </c>
      <c r="AA11" s="89">
        <f t="shared" si="4"/>
        <v>64.2</v>
      </c>
      <c r="AB11" s="89">
        <f t="shared" si="5"/>
        <v>54.57</v>
      </c>
      <c r="AC11" s="43">
        <v>0.7</v>
      </c>
      <c r="AD11" s="90">
        <f t="shared" si="18"/>
        <v>54.57</v>
      </c>
      <c r="AE11" s="91">
        <f t="shared" si="6"/>
        <v>0</v>
      </c>
      <c r="AF11" s="45">
        <v>0.61</v>
      </c>
      <c r="AG11" s="46">
        <f t="shared" si="7"/>
        <v>0</v>
      </c>
      <c r="AH11" s="11">
        <f t="shared" si="8"/>
        <v>0</v>
      </c>
      <c r="AI11" s="11"/>
      <c r="AJ11" s="11">
        <f t="shared" si="9"/>
        <v>0</v>
      </c>
      <c r="AK11" s="11"/>
      <c r="AL11" s="11">
        <f t="shared" si="10"/>
        <v>0</v>
      </c>
      <c r="AN11" s="11">
        <f t="shared" si="11"/>
        <v>0</v>
      </c>
      <c r="AO11" s="12">
        <f t="shared" si="12"/>
        <v>0</v>
      </c>
    </row>
    <row r="12" spans="1:44" ht="14.25" thickTop="1" thickBot="1" x14ac:dyDescent="0.25">
      <c r="A12" s="12" t="s">
        <v>38</v>
      </c>
      <c r="B12" s="324" t="s">
        <v>41</v>
      </c>
      <c r="C12" s="425" t="s">
        <v>546</v>
      </c>
      <c r="D12" s="71" t="s">
        <v>401</v>
      </c>
      <c r="E12" s="72" t="s">
        <v>6</v>
      </c>
      <c r="F12" s="382"/>
      <c r="G12" s="73"/>
      <c r="H12" s="74">
        <f t="shared" si="13"/>
        <v>365</v>
      </c>
      <c r="I12" s="75"/>
      <c r="J12" s="76">
        <v>64.2</v>
      </c>
      <c r="K12" s="77">
        <v>0.7</v>
      </c>
      <c r="L12" s="78">
        <f t="shared" si="14"/>
        <v>44.94</v>
      </c>
      <c r="M12" s="78">
        <v>18.2</v>
      </c>
      <c r="N12" s="80">
        <f t="shared" si="15"/>
        <v>0</v>
      </c>
      <c r="O12" s="80">
        <f t="shared" si="0"/>
        <v>0</v>
      </c>
      <c r="P12" s="264">
        <f t="shared" si="16"/>
        <v>0</v>
      </c>
      <c r="Q12" s="81">
        <v>2.7</v>
      </c>
      <c r="R12" s="80">
        <f t="shared" si="1"/>
        <v>0</v>
      </c>
      <c r="S12" s="78">
        <v>11</v>
      </c>
      <c r="T12" s="80">
        <f>F12*S12</f>
        <v>0</v>
      </c>
      <c r="U12" s="83" t="str">
        <f t="shared" si="2"/>
        <v xml:space="preserve"> </v>
      </c>
      <c r="V12" s="84"/>
      <c r="W12" s="85"/>
      <c r="X12" s="94"/>
      <c r="Y12" s="87">
        <f t="shared" si="3"/>
        <v>0</v>
      </c>
      <c r="Z12" s="88">
        <f t="shared" si="17"/>
        <v>0</v>
      </c>
      <c r="AA12" s="89">
        <f t="shared" si="4"/>
        <v>64.2</v>
      </c>
      <c r="AB12" s="89">
        <f t="shared" si="5"/>
        <v>44.94</v>
      </c>
      <c r="AC12" s="43">
        <v>0.7</v>
      </c>
      <c r="AD12" s="90">
        <f t="shared" si="18"/>
        <v>44.94</v>
      </c>
      <c r="AE12" s="91">
        <f t="shared" si="6"/>
        <v>0</v>
      </c>
      <c r="AF12" s="45">
        <v>0.61</v>
      </c>
      <c r="AG12" s="46">
        <f t="shared" si="7"/>
        <v>0</v>
      </c>
      <c r="AH12" s="11">
        <f t="shared" si="8"/>
        <v>0</v>
      </c>
      <c r="AI12" s="11"/>
      <c r="AJ12" s="11">
        <f t="shared" si="9"/>
        <v>0</v>
      </c>
      <c r="AK12" s="11"/>
      <c r="AL12" s="11">
        <f t="shared" si="10"/>
        <v>0</v>
      </c>
      <c r="AN12" s="11">
        <f t="shared" si="11"/>
        <v>0</v>
      </c>
      <c r="AO12" s="12">
        <f t="shared" si="12"/>
        <v>0</v>
      </c>
    </row>
    <row r="13" spans="1:44" ht="14.25" thickTop="1" thickBot="1" x14ac:dyDescent="0.25">
      <c r="A13" s="12" t="s">
        <v>38</v>
      </c>
      <c r="B13" s="324" t="s">
        <v>41</v>
      </c>
      <c r="C13" s="425" t="s">
        <v>546</v>
      </c>
      <c r="D13" s="71" t="s">
        <v>402</v>
      </c>
      <c r="E13" s="92" t="s">
        <v>5</v>
      </c>
      <c r="F13" s="382"/>
      <c r="G13" s="73"/>
      <c r="H13" s="74">
        <f t="shared" si="13"/>
        <v>365</v>
      </c>
      <c r="I13" s="75"/>
      <c r="J13" s="76">
        <v>28</v>
      </c>
      <c r="K13" s="77">
        <v>0.85</v>
      </c>
      <c r="L13" s="78">
        <f t="shared" si="14"/>
        <v>23.8</v>
      </c>
      <c r="M13" s="78">
        <v>9</v>
      </c>
      <c r="N13" s="80">
        <f t="shared" si="15"/>
        <v>0</v>
      </c>
      <c r="O13" s="80">
        <f t="shared" si="0"/>
        <v>0</v>
      </c>
      <c r="P13" s="264">
        <f t="shared" si="16"/>
        <v>0</v>
      </c>
      <c r="Q13" s="81">
        <v>4.5999999999999996</v>
      </c>
      <c r="R13" s="80">
        <f t="shared" si="1"/>
        <v>0</v>
      </c>
      <c r="S13" s="78"/>
      <c r="T13" s="80"/>
      <c r="U13" s="83" t="str">
        <f t="shared" si="2"/>
        <v xml:space="preserve"> </v>
      </c>
      <c r="V13" s="84"/>
      <c r="W13" s="85"/>
      <c r="X13" s="94"/>
      <c r="Y13" s="87">
        <f t="shared" si="3"/>
        <v>0</v>
      </c>
      <c r="Z13" s="88">
        <f t="shared" si="17"/>
        <v>0</v>
      </c>
      <c r="AA13" s="89">
        <f t="shared" si="4"/>
        <v>28</v>
      </c>
      <c r="AB13" s="89">
        <f t="shared" si="5"/>
        <v>23.8</v>
      </c>
      <c r="AC13" s="43">
        <v>0.7</v>
      </c>
      <c r="AD13" s="90">
        <f t="shared" si="18"/>
        <v>23.8</v>
      </c>
      <c r="AE13" s="91">
        <f t="shared" si="6"/>
        <v>0</v>
      </c>
      <c r="AF13" s="45">
        <v>0.3</v>
      </c>
      <c r="AG13" s="46">
        <f t="shared" si="7"/>
        <v>0</v>
      </c>
      <c r="AH13" s="11">
        <f t="shared" si="8"/>
        <v>0</v>
      </c>
      <c r="AI13" s="11"/>
      <c r="AJ13" s="11">
        <f t="shared" si="9"/>
        <v>0</v>
      </c>
      <c r="AK13" s="11"/>
      <c r="AL13" s="11">
        <f t="shared" si="10"/>
        <v>0</v>
      </c>
      <c r="AN13" s="11">
        <f t="shared" si="11"/>
        <v>0</v>
      </c>
      <c r="AO13" s="12">
        <f t="shared" si="12"/>
        <v>0</v>
      </c>
    </row>
    <row r="14" spans="1:44" ht="14.25" thickTop="1" thickBot="1" x14ac:dyDescent="0.25">
      <c r="A14" s="12" t="s">
        <v>38</v>
      </c>
      <c r="B14" s="324" t="s">
        <v>41</v>
      </c>
      <c r="C14" s="425" t="s">
        <v>546</v>
      </c>
      <c r="D14" s="71" t="s">
        <v>403</v>
      </c>
      <c r="E14" s="72" t="s">
        <v>6</v>
      </c>
      <c r="F14" s="382"/>
      <c r="G14" s="73"/>
      <c r="H14" s="74">
        <f t="shared" si="13"/>
        <v>365</v>
      </c>
      <c r="I14" s="75"/>
      <c r="J14" s="76">
        <v>28</v>
      </c>
      <c r="K14" s="77">
        <v>0.7</v>
      </c>
      <c r="L14" s="78">
        <f t="shared" si="14"/>
        <v>19.599999999999998</v>
      </c>
      <c r="M14" s="78">
        <v>9</v>
      </c>
      <c r="N14" s="80">
        <f t="shared" si="15"/>
        <v>0</v>
      </c>
      <c r="O14" s="80">
        <f t="shared" si="0"/>
        <v>0</v>
      </c>
      <c r="P14" s="264">
        <f t="shared" si="16"/>
        <v>0</v>
      </c>
      <c r="Q14" s="81">
        <v>1.2</v>
      </c>
      <c r="R14" s="80">
        <f t="shared" si="1"/>
        <v>0</v>
      </c>
      <c r="S14" s="78">
        <v>4.9000000000000004</v>
      </c>
      <c r="T14" s="80">
        <f>F14*S14</f>
        <v>0</v>
      </c>
      <c r="U14" s="83" t="str">
        <f t="shared" si="2"/>
        <v xml:space="preserve"> </v>
      </c>
      <c r="V14" s="84"/>
      <c r="W14" s="85"/>
      <c r="X14" s="94"/>
      <c r="Y14" s="87">
        <f t="shared" si="3"/>
        <v>0</v>
      </c>
      <c r="Z14" s="88">
        <f t="shared" si="17"/>
        <v>0</v>
      </c>
      <c r="AA14" s="89">
        <f t="shared" si="4"/>
        <v>28</v>
      </c>
      <c r="AB14" s="89">
        <f t="shared" si="5"/>
        <v>19.599999999999998</v>
      </c>
      <c r="AC14" s="43">
        <v>0.7</v>
      </c>
      <c r="AD14" s="90">
        <f t="shared" si="18"/>
        <v>19.599999999999998</v>
      </c>
      <c r="AE14" s="91">
        <f t="shared" si="6"/>
        <v>0</v>
      </c>
      <c r="AF14" s="45">
        <v>0.3</v>
      </c>
      <c r="AG14" s="46">
        <f t="shared" si="7"/>
        <v>0</v>
      </c>
      <c r="AH14" s="11">
        <f t="shared" si="8"/>
        <v>0</v>
      </c>
      <c r="AI14" s="11"/>
      <c r="AJ14" s="11">
        <f t="shared" si="9"/>
        <v>0</v>
      </c>
      <c r="AK14" s="11"/>
      <c r="AL14" s="11">
        <f t="shared" si="10"/>
        <v>0</v>
      </c>
      <c r="AN14" s="11">
        <f t="shared" si="11"/>
        <v>0</v>
      </c>
      <c r="AO14" s="12">
        <f t="shared" si="12"/>
        <v>0</v>
      </c>
    </row>
    <row r="15" spans="1:44" ht="14.25" thickTop="1" thickBot="1" x14ac:dyDescent="0.25">
      <c r="A15" s="12" t="s">
        <v>38</v>
      </c>
      <c r="B15" s="324" t="s">
        <v>41</v>
      </c>
      <c r="C15" s="425" t="s">
        <v>546</v>
      </c>
      <c r="D15" s="71" t="s">
        <v>404</v>
      </c>
      <c r="E15" s="92" t="s">
        <v>5</v>
      </c>
      <c r="F15" s="382"/>
      <c r="G15" s="73"/>
      <c r="H15" s="74">
        <f t="shared" si="13"/>
        <v>365</v>
      </c>
      <c r="I15" s="75"/>
      <c r="J15" s="76">
        <v>47</v>
      </c>
      <c r="K15" s="77">
        <v>0.85</v>
      </c>
      <c r="L15" s="78">
        <f t="shared" si="14"/>
        <v>39.949999999999996</v>
      </c>
      <c r="M15" s="78">
        <v>14</v>
      </c>
      <c r="N15" s="80">
        <f t="shared" si="15"/>
        <v>0</v>
      </c>
      <c r="O15" s="80">
        <f t="shared" si="0"/>
        <v>0</v>
      </c>
      <c r="P15" s="264">
        <f t="shared" si="16"/>
        <v>0</v>
      </c>
      <c r="Q15" s="81">
        <v>7.4</v>
      </c>
      <c r="R15" s="80">
        <f t="shared" si="1"/>
        <v>0</v>
      </c>
      <c r="S15" s="78"/>
      <c r="T15" s="80"/>
      <c r="U15" s="83" t="str">
        <f t="shared" si="2"/>
        <v xml:space="preserve"> </v>
      </c>
      <c r="V15" s="84"/>
      <c r="W15" s="85"/>
      <c r="X15" s="94"/>
      <c r="Y15" s="87">
        <f t="shared" si="3"/>
        <v>0</v>
      </c>
      <c r="Z15" s="88">
        <f t="shared" si="17"/>
        <v>0</v>
      </c>
      <c r="AA15" s="89">
        <f t="shared" si="4"/>
        <v>47</v>
      </c>
      <c r="AB15" s="89">
        <f t="shared" si="5"/>
        <v>39.949999999999996</v>
      </c>
      <c r="AC15" s="43">
        <v>0.7</v>
      </c>
      <c r="AD15" s="90">
        <f t="shared" si="18"/>
        <v>39.949999999999996</v>
      </c>
      <c r="AE15" s="91">
        <f t="shared" si="6"/>
        <v>0</v>
      </c>
      <c r="AF15" s="45">
        <v>0.3</v>
      </c>
      <c r="AG15" s="46">
        <f t="shared" si="7"/>
        <v>0</v>
      </c>
      <c r="AH15" s="11">
        <f t="shared" si="8"/>
        <v>0</v>
      </c>
      <c r="AI15" s="11"/>
      <c r="AJ15" s="11">
        <f t="shared" si="9"/>
        <v>0</v>
      </c>
      <c r="AK15" s="11"/>
      <c r="AL15" s="11">
        <f t="shared" si="10"/>
        <v>0</v>
      </c>
      <c r="AN15" s="11">
        <f t="shared" si="11"/>
        <v>0</v>
      </c>
      <c r="AO15" s="12">
        <f t="shared" si="12"/>
        <v>0</v>
      </c>
    </row>
    <row r="16" spans="1:44" ht="14.25" thickTop="1" thickBot="1" x14ac:dyDescent="0.25">
      <c r="A16" s="12" t="s">
        <v>38</v>
      </c>
      <c r="B16" s="324" t="s">
        <v>41</v>
      </c>
      <c r="C16" s="425" t="s">
        <v>546</v>
      </c>
      <c r="D16" s="71" t="s">
        <v>405</v>
      </c>
      <c r="E16" s="72" t="s">
        <v>6</v>
      </c>
      <c r="F16" s="382"/>
      <c r="G16" s="73"/>
      <c r="H16" s="74">
        <f t="shared" si="13"/>
        <v>365</v>
      </c>
      <c r="I16" s="75"/>
      <c r="J16" s="76">
        <v>47</v>
      </c>
      <c r="K16" s="77">
        <v>0.7</v>
      </c>
      <c r="L16" s="78">
        <f t="shared" si="14"/>
        <v>32.9</v>
      </c>
      <c r="M16" s="78">
        <v>14</v>
      </c>
      <c r="N16" s="80">
        <f t="shared" si="15"/>
        <v>0</v>
      </c>
      <c r="O16" s="80">
        <f t="shared" si="0"/>
        <v>0</v>
      </c>
      <c r="P16" s="264">
        <f t="shared" si="16"/>
        <v>0</v>
      </c>
      <c r="Q16" s="81">
        <v>1.9</v>
      </c>
      <c r="R16" s="80">
        <f t="shared" si="1"/>
        <v>0</v>
      </c>
      <c r="S16" s="78">
        <v>8</v>
      </c>
      <c r="T16" s="80">
        <f>F16*S16</f>
        <v>0</v>
      </c>
      <c r="U16" s="83" t="str">
        <f t="shared" si="2"/>
        <v xml:space="preserve"> </v>
      </c>
      <c r="V16" s="84"/>
      <c r="W16" s="85"/>
      <c r="X16" s="94"/>
      <c r="Y16" s="87">
        <f t="shared" si="3"/>
        <v>0</v>
      </c>
      <c r="Z16" s="88">
        <f t="shared" si="17"/>
        <v>0</v>
      </c>
      <c r="AA16" s="89">
        <f t="shared" si="4"/>
        <v>47</v>
      </c>
      <c r="AB16" s="89">
        <f t="shared" si="5"/>
        <v>32.9</v>
      </c>
      <c r="AC16" s="43">
        <v>0.7</v>
      </c>
      <c r="AD16" s="90">
        <f t="shared" si="18"/>
        <v>32.9</v>
      </c>
      <c r="AE16" s="91">
        <f t="shared" si="6"/>
        <v>0</v>
      </c>
      <c r="AF16" s="45">
        <v>0.3</v>
      </c>
      <c r="AG16" s="46">
        <f t="shared" si="7"/>
        <v>0</v>
      </c>
      <c r="AH16" s="11">
        <f t="shared" si="8"/>
        <v>0</v>
      </c>
      <c r="AI16" s="11"/>
      <c r="AJ16" s="11">
        <f t="shared" si="9"/>
        <v>0</v>
      </c>
      <c r="AK16" s="11"/>
      <c r="AL16" s="11">
        <f t="shared" si="10"/>
        <v>0</v>
      </c>
      <c r="AN16" s="11">
        <f t="shared" si="11"/>
        <v>0</v>
      </c>
      <c r="AO16" s="12">
        <f t="shared" si="12"/>
        <v>0</v>
      </c>
    </row>
    <row r="17" spans="1:41" ht="14.25" thickTop="1" thickBot="1" x14ac:dyDescent="0.25">
      <c r="A17" s="12" t="s">
        <v>38</v>
      </c>
      <c r="B17" s="324" t="s">
        <v>41</v>
      </c>
      <c r="C17" s="425" t="s">
        <v>546</v>
      </c>
      <c r="D17" s="71" t="s">
        <v>406</v>
      </c>
      <c r="E17" s="92" t="s">
        <v>5</v>
      </c>
      <c r="F17" s="382"/>
      <c r="G17" s="73"/>
      <c r="H17" s="74">
        <f t="shared" si="13"/>
        <v>365</v>
      </c>
      <c r="I17" s="75"/>
      <c r="J17" s="76">
        <v>72</v>
      </c>
      <c r="K17" s="77">
        <v>0.85</v>
      </c>
      <c r="L17" s="78">
        <f t="shared" si="14"/>
        <v>61.199999999999996</v>
      </c>
      <c r="M17" s="78">
        <v>21</v>
      </c>
      <c r="N17" s="80">
        <f t="shared" si="15"/>
        <v>0</v>
      </c>
      <c r="O17" s="80">
        <f t="shared" si="0"/>
        <v>0</v>
      </c>
      <c r="P17" s="264">
        <f t="shared" si="16"/>
        <v>0</v>
      </c>
      <c r="Q17" s="81">
        <v>11.4</v>
      </c>
      <c r="R17" s="80">
        <f t="shared" si="1"/>
        <v>0</v>
      </c>
      <c r="S17" s="78"/>
      <c r="T17" s="80"/>
      <c r="U17" s="83" t="str">
        <f t="shared" si="2"/>
        <v xml:space="preserve"> </v>
      </c>
      <c r="V17" s="84"/>
      <c r="W17" s="85"/>
      <c r="X17" s="94"/>
      <c r="Y17" s="87">
        <f t="shared" si="3"/>
        <v>0</v>
      </c>
      <c r="Z17" s="88">
        <f t="shared" si="17"/>
        <v>0</v>
      </c>
      <c r="AA17" s="89">
        <f t="shared" si="4"/>
        <v>72</v>
      </c>
      <c r="AB17" s="89">
        <f t="shared" si="5"/>
        <v>61.199999999999996</v>
      </c>
      <c r="AC17" s="43">
        <v>0.7</v>
      </c>
      <c r="AD17" s="90">
        <f t="shared" si="18"/>
        <v>61.199999999999996</v>
      </c>
      <c r="AE17" s="91">
        <f t="shared" si="6"/>
        <v>0</v>
      </c>
      <c r="AF17" s="45">
        <v>0.7</v>
      </c>
      <c r="AG17" s="46">
        <f t="shared" si="7"/>
        <v>0</v>
      </c>
      <c r="AH17" s="11">
        <f t="shared" si="8"/>
        <v>0</v>
      </c>
      <c r="AI17" s="11"/>
      <c r="AJ17" s="11">
        <f t="shared" si="9"/>
        <v>0</v>
      </c>
      <c r="AK17" s="11"/>
      <c r="AL17" s="11">
        <f t="shared" si="10"/>
        <v>0</v>
      </c>
      <c r="AN17" s="11">
        <f t="shared" si="11"/>
        <v>0</v>
      </c>
      <c r="AO17" s="12">
        <f t="shared" si="12"/>
        <v>0</v>
      </c>
    </row>
    <row r="18" spans="1:41" ht="14.25" thickTop="1" thickBot="1" x14ac:dyDescent="0.25">
      <c r="A18" s="12" t="s">
        <v>38</v>
      </c>
      <c r="B18" s="324" t="s">
        <v>41</v>
      </c>
      <c r="C18" s="425" t="s">
        <v>546</v>
      </c>
      <c r="D18" s="71" t="s">
        <v>407</v>
      </c>
      <c r="E18" s="72" t="s">
        <v>6</v>
      </c>
      <c r="F18" s="382"/>
      <c r="G18" s="73"/>
      <c r="H18" s="74">
        <f t="shared" si="13"/>
        <v>365</v>
      </c>
      <c r="I18" s="75"/>
      <c r="J18" s="76">
        <v>72</v>
      </c>
      <c r="K18" s="77">
        <v>0.7</v>
      </c>
      <c r="L18" s="78">
        <f t="shared" si="14"/>
        <v>50.4</v>
      </c>
      <c r="M18" s="78">
        <v>21</v>
      </c>
      <c r="N18" s="80">
        <f t="shared" si="15"/>
        <v>0</v>
      </c>
      <c r="O18" s="80">
        <f t="shared" si="0"/>
        <v>0</v>
      </c>
      <c r="P18" s="264">
        <f t="shared" si="16"/>
        <v>0</v>
      </c>
      <c r="Q18" s="81">
        <v>2.9</v>
      </c>
      <c r="R18" s="80">
        <f t="shared" si="1"/>
        <v>0</v>
      </c>
      <c r="S18" s="78">
        <v>12.3</v>
      </c>
      <c r="T18" s="80">
        <f>F18*S18</f>
        <v>0</v>
      </c>
      <c r="U18" s="83" t="str">
        <f t="shared" si="2"/>
        <v xml:space="preserve"> </v>
      </c>
      <c r="V18" s="84"/>
      <c r="W18" s="85"/>
      <c r="X18" s="94"/>
      <c r="Y18" s="87">
        <f t="shared" si="3"/>
        <v>0</v>
      </c>
      <c r="Z18" s="88">
        <f t="shared" si="17"/>
        <v>0</v>
      </c>
      <c r="AA18" s="89">
        <f t="shared" si="4"/>
        <v>72</v>
      </c>
      <c r="AB18" s="89">
        <f t="shared" si="5"/>
        <v>50.4</v>
      </c>
      <c r="AC18" s="43">
        <v>0.7</v>
      </c>
      <c r="AD18" s="90">
        <f t="shared" si="18"/>
        <v>50.4</v>
      </c>
      <c r="AE18" s="91">
        <f t="shared" si="6"/>
        <v>0</v>
      </c>
      <c r="AF18" s="45">
        <v>0.7</v>
      </c>
      <c r="AG18" s="46">
        <f t="shared" si="7"/>
        <v>0</v>
      </c>
      <c r="AH18" s="11">
        <f t="shared" si="8"/>
        <v>0</v>
      </c>
      <c r="AI18" s="11"/>
      <c r="AJ18" s="11">
        <f t="shared" si="9"/>
        <v>0</v>
      </c>
      <c r="AK18" s="11"/>
      <c r="AL18" s="11">
        <f t="shared" si="10"/>
        <v>0</v>
      </c>
      <c r="AN18" s="11">
        <f t="shared" si="11"/>
        <v>0</v>
      </c>
      <c r="AO18" s="12">
        <f t="shared" si="12"/>
        <v>0</v>
      </c>
    </row>
    <row r="19" spans="1:41" ht="14.25" thickTop="1" thickBot="1" x14ac:dyDescent="0.25">
      <c r="A19" s="12" t="s">
        <v>38</v>
      </c>
      <c r="B19" s="324" t="s">
        <v>41</v>
      </c>
      <c r="C19" s="425" t="s">
        <v>546</v>
      </c>
      <c r="D19" s="71" t="s">
        <v>408</v>
      </c>
      <c r="E19" s="92" t="s">
        <v>5</v>
      </c>
      <c r="F19" s="382"/>
      <c r="G19" s="73"/>
      <c r="H19" s="74">
        <f t="shared" si="13"/>
        <v>365</v>
      </c>
      <c r="I19" s="75"/>
      <c r="J19" s="76">
        <v>84</v>
      </c>
      <c r="K19" s="77">
        <v>0.85</v>
      </c>
      <c r="L19" s="78">
        <f t="shared" si="14"/>
        <v>71.399999999999991</v>
      </c>
      <c r="M19" s="78">
        <v>23</v>
      </c>
      <c r="N19" s="80">
        <f t="shared" si="15"/>
        <v>0</v>
      </c>
      <c r="O19" s="80">
        <f t="shared" si="0"/>
        <v>0</v>
      </c>
      <c r="P19" s="264">
        <f t="shared" si="16"/>
        <v>0</v>
      </c>
      <c r="Q19" s="81">
        <v>14.1</v>
      </c>
      <c r="R19" s="80">
        <f t="shared" si="1"/>
        <v>0</v>
      </c>
      <c r="S19" s="78"/>
      <c r="T19" s="80"/>
      <c r="U19" s="83" t="str">
        <f t="shared" si="2"/>
        <v xml:space="preserve"> </v>
      </c>
      <c r="V19" s="84"/>
      <c r="W19" s="85"/>
      <c r="X19" s="94"/>
      <c r="Y19" s="87">
        <f t="shared" si="3"/>
        <v>0</v>
      </c>
      <c r="Z19" s="88">
        <f t="shared" si="17"/>
        <v>0</v>
      </c>
      <c r="AA19" s="89">
        <f t="shared" si="4"/>
        <v>84</v>
      </c>
      <c r="AB19" s="89">
        <f t="shared" si="5"/>
        <v>71.399999999999991</v>
      </c>
      <c r="AC19" s="43">
        <v>0.7</v>
      </c>
      <c r="AD19" s="90">
        <f t="shared" si="18"/>
        <v>71.399999999999991</v>
      </c>
      <c r="AE19" s="91">
        <f t="shared" si="6"/>
        <v>0</v>
      </c>
      <c r="AF19" s="45">
        <v>1</v>
      </c>
      <c r="AG19" s="46">
        <f t="shared" si="7"/>
        <v>0</v>
      </c>
      <c r="AH19" s="11">
        <f t="shared" si="8"/>
        <v>0</v>
      </c>
      <c r="AI19" s="11"/>
      <c r="AJ19" s="11">
        <f t="shared" si="9"/>
        <v>0</v>
      </c>
      <c r="AK19" s="11"/>
      <c r="AL19" s="11">
        <f t="shared" si="10"/>
        <v>0</v>
      </c>
      <c r="AN19" s="11">
        <f t="shared" si="11"/>
        <v>0</v>
      </c>
      <c r="AO19" s="12">
        <f t="shared" si="12"/>
        <v>0</v>
      </c>
    </row>
    <row r="20" spans="1:41" ht="14.25" thickTop="1" thickBot="1" x14ac:dyDescent="0.25">
      <c r="A20" s="12" t="s">
        <v>38</v>
      </c>
      <c r="B20" s="324" t="s">
        <v>41</v>
      </c>
      <c r="C20" s="426" t="s">
        <v>546</v>
      </c>
      <c r="D20" s="95" t="s">
        <v>409</v>
      </c>
      <c r="E20" s="48" t="s">
        <v>6</v>
      </c>
      <c r="F20" s="381"/>
      <c r="G20" s="49"/>
      <c r="H20" s="50">
        <f t="shared" si="13"/>
        <v>365</v>
      </c>
      <c r="I20" s="51"/>
      <c r="J20" s="52">
        <v>84</v>
      </c>
      <c r="K20" s="53">
        <v>0.7</v>
      </c>
      <c r="L20" s="54">
        <f t="shared" si="14"/>
        <v>58.8</v>
      </c>
      <c r="M20" s="54">
        <v>23</v>
      </c>
      <c r="N20" s="55">
        <f t="shared" si="15"/>
        <v>0</v>
      </c>
      <c r="O20" s="55">
        <f t="shared" si="0"/>
        <v>0</v>
      </c>
      <c r="P20" s="290">
        <f t="shared" si="16"/>
        <v>0</v>
      </c>
      <c r="Q20" s="56">
        <v>3.6</v>
      </c>
      <c r="R20" s="55">
        <f t="shared" si="1"/>
        <v>0</v>
      </c>
      <c r="S20" s="54">
        <v>15.1</v>
      </c>
      <c r="T20" s="55">
        <f>F20*S20</f>
        <v>0</v>
      </c>
      <c r="U20" s="97" t="str">
        <f t="shared" si="2"/>
        <v xml:space="preserve"> </v>
      </c>
      <c r="V20" s="98"/>
      <c r="W20" s="99"/>
      <c r="X20" s="100"/>
      <c r="Y20" s="101">
        <f t="shared" si="3"/>
        <v>0</v>
      </c>
      <c r="Z20" s="102">
        <f t="shared" si="17"/>
        <v>0</v>
      </c>
      <c r="AA20" s="103">
        <f t="shared" si="4"/>
        <v>84</v>
      </c>
      <c r="AB20" s="103">
        <f t="shared" si="5"/>
        <v>58.8</v>
      </c>
      <c r="AC20" s="43">
        <v>0.7</v>
      </c>
      <c r="AD20" s="60">
        <f t="shared" si="18"/>
        <v>58.8</v>
      </c>
      <c r="AE20" s="104">
        <f t="shared" si="6"/>
        <v>0</v>
      </c>
      <c r="AF20" s="194">
        <v>1</v>
      </c>
      <c r="AG20" s="113">
        <f t="shared" si="7"/>
        <v>0</v>
      </c>
      <c r="AH20" s="11">
        <f t="shared" si="8"/>
        <v>0</v>
      </c>
      <c r="AI20" s="11"/>
      <c r="AJ20" s="11">
        <f t="shared" si="9"/>
        <v>0</v>
      </c>
      <c r="AK20" s="11"/>
      <c r="AL20" s="11">
        <f t="shared" si="10"/>
        <v>0</v>
      </c>
      <c r="AN20" s="11">
        <f t="shared" si="11"/>
        <v>0</v>
      </c>
      <c r="AO20" s="12">
        <f t="shared" si="12"/>
        <v>0</v>
      </c>
    </row>
    <row r="21" spans="1:41" ht="13.5" thickBot="1" x14ac:dyDescent="0.25">
      <c r="A21" s="12" t="s">
        <v>38</v>
      </c>
      <c r="B21" s="324" t="s">
        <v>41</v>
      </c>
      <c r="C21" s="425" t="s">
        <v>545</v>
      </c>
      <c r="D21" s="105" t="s">
        <v>410</v>
      </c>
      <c r="E21" s="25" t="s">
        <v>5</v>
      </c>
      <c r="F21" s="380"/>
      <c r="G21" s="26"/>
      <c r="H21" s="27">
        <f t="shared" si="13"/>
        <v>365</v>
      </c>
      <c r="I21" s="28"/>
      <c r="J21" s="29">
        <v>54</v>
      </c>
      <c r="K21" s="30">
        <v>0.85</v>
      </c>
      <c r="L21" s="31">
        <f t="shared" si="14"/>
        <v>45.9</v>
      </c>
      <c r="M21" s="31">
        <v>16</v>
      </c>
      <c r="N21" s="33">
        <f t="shared" si="15"/>
        <v>0</v>
      </c>
      <c r="O21" s="33">
        <f t="shared" si="0"/>
        <v>0</v>
      </c>
      <c r="P21" s="349">
        <f t="shared" si="16"/>
        <v>0</v>
      </c>
      <c r="Q21" s="34">
        <v>9.3000000000000007</v>
      </c>
      <c r="R21" s="33">
        <f t="shared" si="1"/>
        <v>0</v>
      </c>
      <c r="S21" s="31"/>
      <c r="T21" s="33"/>
      <c r="U21" s="62" t="str">
        <f t="shared" si="2"/>
        <v xml:space="preserve"> </v>
      </c>
      <c r="V21" s="63"/>
      <c r="W21" s="64"/>
      <c r="X21" s="106"/>
      <c r="Y21" s="66">
        <f t="shared" si="3"/>
        <v>0</v>
      </c>
      <c r="Z21" s="67">
        <f t="shared" si="17"/>
        <v>0</v>
      </c>
      <c r="AA21" s="68">
        <f t="shared" si="4"/>
        <v>54</v>
      </c>
      <c r="AB21" s="68">
        <f t="shared" si="5"/>
        <v>45.9</v>
      </c>
      <c r="AC21" s="43">
        <v>0.7</v>
      </c>
      <c r="AD21" s="69">
        <f t="shared" si="18"/>
        <v>45.9</v>
      </c>
      <c r="AE21" s="70">
        <f t="shared" si="6"/>
        <v>0</v>
      </c>
      <c r="AF21" s="156">
        <v>0.56000000000000005</v>
      </c>
      <c r="AG21" s="157">
        <f t="shared" si="7"/>
        <v>0</v>
      </c>
      <c r="AH21" s="11">
        <f t="shared" si="8"/>
        <v>0</v>
      </c>
      <c r="AI21" s="11"/>
      <c r="AJ21" s="11">
        <f t="shared" si="9"/>
        <v>0</v>
      </c>
      <c r="AK21" s="11"/>
      <c r="AL21" s="11">
        <f t="shared" si="10"/>
        <v>0</v>
      </c>
      <c r="AN21" s="11">
        <f t="shared" si="11"/>
        <v>0</v>
      </c>
      <c r="AO21" s="12">
        <f t="shared" si="12"/>
        <v>0</v>
      </c>
    </row>
    <row r="22" spans="1:41" ht="14.25" thickTop="1" thickBot="1" x14ac:dyDescent="0.25">
      <c r="A22" s="12" t="s">
        <v>38</v>
      </c>
      <c r="B22" s="324" t="s">
        <v>41</v>
      </c>
      <c r="C22" s="425" t="s">
        <v>545</v>
      </c>
      <c r="D22" s="71" t="s">
        <v>411</v>
      </c>
      <c r="E22" s="72" t="s">
        <v>6</v>
      </c>
      <c r="F22" s="382"/>
      <c r="G22" s="73"/>
      <c r="H22" s="74">
        <f t="shared" si="13"/>
        <v>365</v>
      </c>
      <c r="I22" s="75"/>
      <c r="J22" s="76">
        <v>54</v>
      </c>
      <c r="K22" s="77">
        <v>0.7</v>
      </c>
      <c r="L22" s="78">
        <f t="shared" si="14"/>
        <v>37.799999999999997</v>
      </c>
      <c r="M22" s="78">
        <v>16</v>
      </c>
      <c r="N22" s="80">
        <f t="shared" si="15"/>
        <v>0</v>
      </c>
      <c r="O22" s="80">
        <f t="shared" si="0"/>
        <v>0</v>
      </c>
      <c r="P22" s="264">
        <f t="shared" si="16"/>
        <v>0</v>
      </c>
      <c r="Q22" s="81">
        <v>2.4</v>
      </c>
      <c r="R22" s="80">
        <f t="shared" si="1"/>
        <v>0</v>
      </c>
      <c r="S22" s="78">
        <v>10</v>
      </c>
      <c r="T22" s="80">
        <f>F22*S22</f>
        <v>0</v>
      </c>
      <c r="U22" s="83" t="str">
        <f t="shared" si="2"/>
        <v xml:space="preserve"> </v>
      </c>
      <c r="V22" s="84"/>
      <c r="W22" s="85"/>
      <c r="X22" s="94"/>
      <c r="Y22" s="87">
        <f t="shared" si="3"/>
        <v>0</v>
      </c>
      <c r="Z22" s="88">
        <f t="shared" si="17"/>
        <v>0</v>
      </c>
      <c r="AA22" s="89">
        <f t="shared" si="4"/>
        <v>54</v>
      </c>
      <c r="AB22" s="89">
        <f t="shared" si="5"/>
        <v>37.799999999999997</v>
      </c>
      <c r="AC22" s="43">
        <v>0.7</v>
      </c>
      <c r="AD22" s="90">
        <f t="shared" si="18"/>
        <v>37.799999999999997</v>
      </c>
      <c r="AE22" s="91">
        <f t="shared" si="6"/>
        <v>0</v>
      </c>
      <c r="AF22" s="45">
        <v>0.56000000000000005</v>
      </c>
      <c r="AG22" s="46">
        <f t="shared" si="7"/>
        <v>0</v>
      </c>
      <c r="AH22" s="11">
        <f t="shared" si="8"/>
        <v>0</v>
      </c>
      <c r="AI22" s="11"/>
      <c r="AJ22" s="11">
        <f t="shared" si="9"/>
        <v>0</v>
      </c>
      <c r="AK22" s="11"/>
      <c r="AL22" s="11">
        <f t="shared" si="10"/>
        <v>0</v>
      </c>
      <c r="AN22" s="11">
        <f t="shared" si="11"/>
        <v>0</v>
      </c>
      <c r="AO22" s="12">
        <f t="shared" si="12"/>
        <v>0</v>
      </c>
    </row>
    <row r="23" spans="1:41" ht="14.25" thickTop="1" thickBot="1" x14ac:dyDescent="0.25">
      <c r="A23" s="12" t="s">
        <v>38</v>
      </c>
      <c r="B23" s="324" t="s">
        <v>41</v>
      </c>
      <c r="C23" s="425" t="s">
        <v>545</v>
      </c>
      <c r="D23" s="71" t="s">
        <v>412</v>
      </c>
      <c r="E23" s="92" t="s">
        <v>5</v>
      </c>
      <c r="F23" s="382"/>
      <c r="G23" s="73"/>
      <c r="H23" s="74">
        <f t="shared" si="13"/>
        <v>365</v>
      </c>
      <c r="I23" s="75"/>
      <c r="J23" s="76">
        <v>45.7</v>
      </c>
      <c r="K23" s="77">
        <v>0.85</v>
      </c>
      <c r="L23" s="78">
        <f t="shared" si="14"/>
        <v>38.844999999999999</v>
      </c>
      <c r="M23" s="78">
        <v>14</v>
      </c>
      <c r="N23" s="80">
        <f t="shared" si="15"/>
        <v>0</v>
      </c>
      <c r="O23" s="80">
        <f t="shared" si="0"/>
        <v>0</v>
      </c>
      <c r="P23" s="264">
        <f t="shared" si="16"/>
        <v>0</v>
      </c>
      <c r="Q23" s="81">
        <v>7</v>
      </c>
      <c r="R23" s="80">
        <f t="shared" si="1"/>
        <v>0</v>
      </c>
      <c r="S23" s="78"/>
      <c r="T23" s="80"/>
      <c r="U23" s="83" t="str">
        <f t="shared" si="2"/>
        <v xml:space="preserve"> </v>
      </c>
      <c r="V23" s="84"/>
      <c r="W23" s="85"/>
      <c r="X23" s="94"/>
      <c r="Y23" s="87">
        <f t="shared" si="3"/>
        <v>0</v>
      </c>
      <c r="Z23" s="88">
        <f t="shared" si="17"/>
        <v>0</v>
      </c>
      <c r="AA23" s="89">
        <f t="shared" si="4"/>
        <v>45.7</v>
      </c>
      <c r="AB23" s="89">
        <f t="shared" si="5"/>
        <v>38.844999999999999</v>
      </c>
      <c r="AC23" s="43">
        <v>0.7</v>
      </c>
      <c r="AD23" s="90">
        <f t="shared" si="18"/>
        <v>38.844999999999999</v>
      </c>
      <c r="AE23" s="91">
        <f t="shared" si="6"/>
        <v>0</v>
      </c>
      <c r="AF23" s="45">
        <v>0.3</v>
      </c>
      <c r="AG23" s="46">
        <f t="shared" si="7"/>
        <v>0</v>
      </c>
      <c r="AH23" s="11">
        <f t="shared" si="8"/>
        <v>0</v>
      </c>
      <c r="AI23" s="11"/>
      <c r="AJ23" s="11">
        <f t="shared" si="9"/>
        <v>0</v>
      </c>
      <c r="AK23" s="11"/>
      <c r="AL23" s="11">
        <f t="shared" si="10"/>
        <v>0</v>
      </c>
      <c r="AN23" s="11">
        <f t="shared" si="11"/>
        <v>0</v>
      </c>
      <c r="AO23" s="12">
        <f t="shared" si="12"/>
        <v>0</v>
      </c>
    </row>
    <row r="24" spans="1:41" ht="14.25" thickTop="1" thickBot="1" x14ac:dyDescent="0.25">
      <c r="A24" s="12" t="s">
        <v>38</v>
      </c>
      <c r="B24" s="324" t="s">
        <v>41</v>
      </c>
      <c r="C24" s="425" t="s">
        <v>545</v>
      </c>
      <c r="D24" s="71" t="s">
        <v>413</v>
      </c>
      <c r="E24" s="72" t="s">
        <v>6</v>
      </c>
      <c r="F24" s="382"/>
      <c r="G24" s="73"/>
      <c r="H24" s="74">
        <f t="shared" si="13"/>
        <v>365</v>
      </c>
      <c r="I24" s="75"/>
      <c r="J24" s="76">
        <v>45.7</v>
      </c>
      <c r="K24" s="77">
        <v>0.7</v>
      </c>
      <c r="L24" s="78">
        <f t="shared" si="14"/>
        <v>31.99</v>
      </c>
      <c r="M24" s="78">
        <v>14</v>
      </c>
      <c r="N24" s="80">
        <f t="shared" si="15"/>
        <v>0</v>
      </c>
      <c r="O24" s="80">
        <f t="shared" si="0"/>
        <v>0</v>
      </c>
      <c r="P24" s="264">
        <f t="shared" si="16"/>
        <v>0</v>
      </c>
      <c r="Q24" s="81">
        <v>1.8</v>
      </c>
      <c r="R24" s="80">
        <f t="shared" si="1"/>
        <v>0</v>
      </c>
      <c r="S24" s="78">
        <v>7.6</v>
      </c>
      <c r="T24" s="80">
        <f>F24*S24</f>
        <v>0</v>
      </c>
      <c r="U24" s="83" t="str">
        <f t="shared" si="2"/>
        <v xml:space="preserve"> </v>
      </c>
      <c r="V24" s="84"/>
      <c r="W24" s="85"/>
      <c r="X24" s="94"/>
      <c r="Y24" s="87">
        <f t="shared" si="3"/>
        <v>0</v>
      </c>
      <c r="Z24" s="88">
        <f t="shared" si="17"/>
        <v>0</v>
      </c>
      <c r="AA24" s="89">
        <f t="shared" si="4"/>
        <v>45.7</v>
      </c>
      <c r="AB24" s="89">
        <f t="shared" si="5"/>
        <v>31.99</v>
      </c>
      <c r="AC24" s="43">
        <v>0.7</v>
      </c>
      <c r="AD24" s="90">
        <f t="shared" si="18"/>
        <v>31.99</v>
      </c>
      <c r="AE24" s="91">
        <f t="shared" si="6"/>
        <v>0</v>
      </c>
      <c r="AF24" s="45">
        <v>0.3</v>
      </c>
      <c r="AG24" s="46">
        <f t="shared" si="7"/>
        <v>0</v>
      </c>
      <c r="AH24" s="11">
        <f t="shared" si="8"/>
        <v>0</v>
      </c>
      <c r="AI24" s="11"/>
      <c r="AJ24" s="11">
        <f t="shared" si="9"/>
        <v>0</v>
      </c>
      <c r="AK24" s="11"/>
      <c r="AL24" s="11">
        <f t="shared" si="10"/>
        <v>0</v>
      </c>
      <c r="AN24" s="11">
        <f t="shared" si="11"/>
        <v>0</v>
      </c>
      <c r="AO24" s="12">
        <f t="shared" si="12"/>
        <v>0</v>
      </c>
    </row>
    <row r="25" spans="1:41" ht="14.25" thickTop="1" thickBot="1" x14ac:dyDescent="0.25">
      <c r="A25" s="12" t="s">
        <v>38</v>
      </c>
      <c r="B25" s="324" t="s">
        <v>41</v>
      </c>
      <c r="C25" s="425" t="s">
        <v>545</v>
      </c>
      <c r="D25" s="71" t="s">
        <v>414</v>
      </c>
      <c r="E25" s="92" t="s">
        <v>5</v>
      </c>
      <c r="F25" s="382"/>
      <c r="G25" s="73"/>
      <c r="H25" s="74">
        <f t="shared" si="13"/>
        <v>365</v>
      </c>
      <c r="I25" s="75"/>
      <c r="J25" s="76">
        <v>60.1</v>
      </c>
      <c r="K25" s="77">
        <v>0.85</v>
      </c>
      <c r="L25" s="78">
        <f t="shared" si="14"/>
        <v>51.085000000000001</v>
      </c>
      <c r="M25" s="78">
        <v>17.600000000000001</v>
      </c>
      <c r="N25" s="80">
        <f t="shared" si="15"/>
        <v>0</v>
      </c>
      <c r="O25" s="80">
        <f t="shared" si="0"/>
        <v>0</v>
      </c>
      <c r="P25" s="264">
        <f t="shared" si="16"/>
        <v>0</v>
      </c>
      <c r="Q25" s="81">
        <v>10.199999999999999</v>
      </c>
      <c r="R25" s="80">
        <f t="shared" si="1"/>
        <v>0</v>
      </c>
      <c r="S25" s="78"/>
      <c r="T25" s="80"/>
      <c r="U25" s="83" t="str">
        <f t="shared" si="2"/>
        <v xml:space="preserve"> </v>
      </c>
      <c r="V25" s="84"/>
      <c r="W25" s="85"/>
      <c r="X25" s="94"/>
      <c r="Y25" s="87">
        <f t="shared" si="3"/>
        <v>0</v>
      </c>
      <c r="Z25" s="88">
        <f t="shared" si="17"/>
        <v>0</v>
      </c>
      <c r="AA25" s="89">
        <f t="shared" si="4"/>
        <v>60.1</v>
      </c>
      <c r="AB25" s="89">
        <f t="shared" si="5"/>
        <v>51.085000000000001</v>
      </c>
      <c r="AC25" s="43">
        <v>0.7</v>
      </c>
      <c r="AD25" s="90">
        <f t="shared" si="18"/>
        <v>51.085000000000001</v>
      </c>
      <c r="AE25" s="91">
        <f t="shared" si="6"/>
        <v>0</v>
      </c>
      <c r="AF25" s="45">
        <v>0.61</v>
      </c>
      <c r="AG25" s="46">
        <f t="shared" si="7"/>
        <v>0</v>
      </c>
      <c r="AH25" s="11">
        <f t="shared" si="8"/>
        <v>0</v>
      </c>
      <c r="AI25" s="11"/>
      <c r="AJ25" s="11">
        <f t="shared" si="9"/>
        <v>0</v>
      </c>
      <c r="AK25" s="11"/>
      <c r="AL25" s="11">
        <f t="shared" si="10"/>
        <v>0</v>
      </c>
      <c r="AN25" s="11">
        <f t="shared" si="11"/>
        <v>0</v>
      </c>
      <c r="AO25" s="12">
        <f t="shared" si="12"/>
        <v>0</v>
      </c>
    </row>
    <row r="26" spans="1:41" ht="14.25" thickTop="1" thickBot="1" x14ac:dyDescent="0.25">
      <c r="A26" s="12" t="s">
        <v>38</v>
      </c>
      <c r="B26" s="324" t="s">
        <v>41</v>
      </c>
      <c r="C26" s="425" t="s">
        <v>545</v>
      </c>
      <c r="D26" s="71" t="s">
        <v>415</v>
      </c>
      <c r="E26" s="72" t="s">
        <v>6</v>
      </c>
      <c r="F26" s="382"/>
      <c r="G26" s="73"/>
      <c r="H26" s="74">
        <f t="shared" si="13"/>
        <v>365</v>
      </c>
      <c r="I26" s="75"/>
      <c r="J26" s="76">
        <v>60.1</v>
      </c>
      <c r="K26" s="77">
        <v>0.7</v>
      </c>
      <c r="L26" s="78">
        <f t="shared" si="14"/>
        <v>42.07</v>
      </c>
      <c r="M26" s="78">
        <v>17.600000000000001</v>
      </c>
      <c r="N26" s="80">
        <f t="shared" si="15"/>
        <v>0</v>
      </c>
      <c r="O26" s="80">
        <f t="shared" si="0"/>
        <v>0</v>
      </c>
      <c r="P26" s="264">
        <f t="shared" si="16"/>
        <v>0</v>
      </c>
      <c r="Q26" s="81">
        <v>2.7</v>
      </c>
      <c r="R26" s="80">
        <f t="shared" si="1"/>
        <v>0</v>
      </c>
      <c r="S26" s="78">
        <v>11</v>
      </c>
      <c r="T26" s="80">
        <f>F26*S26</f>
        <v>0</v>
      </c>
      <c r="U26" s="83" t="str">
        <f t="shared" si="2"/>
        <v xml:space="preserve"> </v>
      </c>
      <c r="V26" s="84"/>
      <c r="W26" s="85"/>
      <c r="X26" s="94"/>
      <c r="Y26" s="87">
        <f t="shared" si="3"/>
        <v>0</v>
      </c>
      <c r="Z26" s="88">
        <f t="shared" si="17"/>
        <v>0</v>
      </c>
      <c r="AA26" s="89">
        <f t="shared" si="4"/>
        <v>60.1</v>
      </c>
      <c r="AB26" s="89">
        <f t="shared" si="5"/>
        <v>42.07</v>
      </c>
      <c r="AC26" s="43">
        <v>0.7</v>
      </c>
      <c r="AD26" s="90">
        <f t="shared" si="18"/>
        <v>42.07</v>
      </c>
      <c r="AE26" s="91">
        <f t="shared" si="6"/>
        <v>0</v>
      </c>
      <c r="AF26" s="45">
        <v>0.61</v>
      </c>
      <c r="AG26" s="46">
        <f t="shared" si="7"/>
        <v>0</v>
      </c>
      <c r="AH26" s="11">
        <f t="shared" si="8"/>
        <v>0</v>
      </c>
      <c r="AI26" s="11"/>
      <c r="AJ26" s="11">
        <f t="shared" si="9"/>
        <v>0</v>
      </c>
      <c r="AK26" s="11"/>
      <c r="AL26" s="11">
        <f t="shared" si="10"/>
        <v>0</v>
      </c>
      <c r="AN26" s="11">
        <f t="shared" si="11"/>
        <v>0</v>
      </c>
      <c r="AO26" s="12">
        <f t="shared" si="12"/>
        <v>0</v>
      </c>
    </row>
    <row r="27" spans="1:41" ht="14.25" thickTop="1" thickBot="1" x14ac:dyDescent="0.25">
      <c r="A27" s="12" t="s">
        <v>38</v>
      </c>
      <c r="B27" s="324" t="s">
        <v>41</v>
      </c>
      <c r="C27" s="425" t="s">
        <v>545</v>
      </c>
      <c r="D27" s="71" t="s">
        <v>416</v>
      </c>
      <c r="E27" s="92" t="s">
        <v>5</v>
      </c>
      <c r="F27" s="382"/>
      <c r="G27" s="73"/>
      <c r="H27" s="74">
        <f t="shared" si="13"/>
        <v>365</v>
      </c>
      <c r="I27" s="75"/>
      <c r="J27" s="76">
        <v>28</v>
      </c>
      <c r="K27" s="77">
        <v>0.85</v>
      </c>
      <c r="L27" s="78">
        <f t="shared" si="14"/>
        <v>23.8</v>
      </c>
      <c r="M27" s="78">
        <v>9</v>
      </c>
      <c r="N27" s="80">
        <f t="shared" si="15"/>
        <v>0</v>
      </c>
      <c r="O27" s="80">
        <f t="shared" si="0"/>
        <v>0</v>
      </c>
      <c r="P27" s="264">
        <f t="shared" si="16"/>
        <v>0</v>
      </c>
      <c r="Q27" s="81">
        <v>4.5999999999999996</v>
      </c>
      <c r="R27" s="80">
        <f t="shared" si="1"/>
        <v>0</v>
      </c>
      <c r="S27" s="78"/>
      <c r="T27" s="80"/>
      <c r="U27" s="83" t="str">
        <f t="shared" si="2"/>
        <v xml:space="preserve"> </v>
      </c>
      <c r="V27" s="84"/>
      <c r="W27" s="85"/>
      <c r="X27" s="94"/>
      <c r="Y27" s="87">
        <f t="shared" si="3"/>
        <v>0</v>
      </c>
      <c r="Z27" s="88">
        <f t="shared" si="17"/>
        <v>0</v>
      </c>
      <c r="AA27" s="89">
        <f t="shared" si="4"/>
        <v>28</v>
      </c>
      <c r="AB27" s="89">
        <f t="shared" si="5"/>
        <v>23.8</v>
      </c>
      <c r="AC27" s="43">
        <v>0.7</v>
      </c>
      <c r="AD27" s="90">
        <f t="shared" si="18"/>
        <v>23.8</v>
      </c>
      <c r="AE27" s="91">
        <f t="shared" si="6"/>
        <v>0</v>
      </c>
      <c r="AF27" s="45">
        <v>0.3</v>
      </c>
      <c r="AG27" s="46">
        <f t="shared" si="7"/>
        <v>0</v>
      </c>
      <c r="AH27" s="11">
        <f t="shared" si="8"/>
        <v>0</v>
      </c>
      <c r="AI27" s="11"/>
      <c r="AJ27" s="11">
        <f t="shared" si="9"/>
        <v>0</v>
      </c>
      <c r="AK27" s="11"/>
      <c r="AL27" s="11">
        <f t="shared" si="10"/>
        <v>0</v>
      </c>
      <c r="AN27" s="11">
        <f t="shared" si="11"/>
        <v>0</v>
      </c>
      <c r="AO27" s="12">
        <f t="shared" si="12"/>
        <v>0</v>
      </c>
    </row>
    <row r="28" spans="1:41" ht="14.25" thickTop="1" thickBot="1" x14ac:dyDescent="0.25">
      <c r="A28" s="12" t="s">
        <v>38</v>
      </c>
      <c r="B28" s="324" t="s">
        <v>41</v>
      </c>
      <c r="C28" s="425" t="s">
        <v>545</v>
      </c>
      <c r="D28" s="71" t="s">
        <v>416</v>
      </c>
      <c r="E28" s="72" t="s">
        <v>6</v>
      </c>
      <c r="F28" s="382"/>
      <c r="G28" s="73"/>
      <c r="H28" s="74">
        <f t="shared" si="13"/>
        <v>365</v>
      </c>
      <c r="I28" s="75"/>
      <c r="J28" s="76">
        <v>28</v>
      </c>
      <c r="K28" s="77">
        <v>0.7</v>
      </c>
      <c r="L28" s="78">
        <f t="shared" si="14"/>
        <v>19.599999999999998</v>
      </c>
      <c r="M28" s="78">
        <v>9</v>
      </c>
      <c r="N28" s="80">
        <f t="shared" si="15"/>
        <v>0</v>
      </c>
      <c r="O28" s="80">
        <f t="shared" si="0"/>
        <v>0</v>
      </c>
      <c r="P28" s="264">
        <f t="shared" si="16"/>
        <v>0</v>
      </c>
      <c r="Q28" s="81">
        <v>1.2</v>
      </c>
      <c r="R28" s="80">
        <f t="shared" si="1"/>
        <v>0</v>
      </c>
      <c r="S28" s="78">
        <v>4.9000000000000004</v>
      </c>
      <c r="T28" s="80">
        <f>F28*S28</f>
        <v>0</v>
      </c>
      <c r="U28" s="83" t="str">
        <f t="shared" si="2"/>
        <v xml:space="preserve"> </v>
      </c>
      <c r="V28" s="84"/>
      <c r="W28" s="85"/>
      <c r="X28" s="94"/>
      <c r="Y28" s="87">
        <f t="shared" si="3"/>
        <v>0</v>
      </c>
      <c r="Z28" s="88">
        <f t="shared" si="17"/>
        <v>0</v>
      </c>
      <c r="AA28" s="89">
        <f t="shared" si="4"/>
        <v>28</v>
      </c>
      <c r="AB28" s="89">
        <f t="shared" si="5"/>
        <v>19.599999999999998</v>
      </c>
      <c r="AC28" s="43">
        <v>0.7</v>
      </c>
      <c r="AD28" s="90">
        <f t="shared" si="18"/>
        <v>19.599999999999998</v>
      </c>
      <c r="AE28" s="91">
        <f t="shared" si="6"/>
        <v>0</v>
      </c>
      <c r="AF28" s="45">
        <v>0.3</v>
      </c>
      <c r="AG28" s="46">
        <f t="shared" si="7"/>
        <v>0</v>
      </c>
      <c r="AH28" s="11">
        <f t="shared" si="8"/>
        <v>0</v>
      </c>
      <c r="AI28" s="11"/>
      <c r="AJ28" s="11">
        <f t="shared" si="9"/>
        <v>0</v>
      </c>
      <c r="AK28" s="11"/>
      <c r="AL28" s="11">
        <f t="shared" si="10"/>
        <v>0</v>
      </c>
      <c r="AN28" s="11">
        <f t="shared" si="11"/>
        <v>0</v>
      </c>
      <c r="AO28" s="12">
        <f t="shared" si="12"/>
        <v>0</v>
      </c>
    </row>
    <row r="29" spans="1:41" ht="14.25" thickTop="1" thickBot="1" x14ac:dyDescent="0.25">
      <c r="A29" s="12" t="s">
        <v>38</v>
      </c>
      <c r="B29" s="324" t="s">
        <v>41</v>
      </c>
      <c r="C29" s="425" t="s">
        <v>545</v>
      </c>
      <c r="D29" s="71" t="s">
        <v>417</v>
      </c>
      <c r="E29" s="92" t="s">
        <v>5</v>
      </c>
      <c r="F29" s="382"/>
      <c r="G29" s="73"/>
      <c r="H29" s="74">
        <f t="shared" si="13"/>
        <v>365</v>
      </c>
      <c r="I29" s="75"/>
      <c r="J29" s="76">
        <v>44</v>
      </c>
      <c r="K29" s="77">
        <v>0.85</v>
      </c>
      <c r="L29" s="78">
        <f t="shared" si="14"/>
        <v>37.4</v>
      </c>
      <c r="M29" s="78">
        <v>14</v>
      </c>
      <c r="N29" s="80">
        <f t="shared" si="15"/>
        <v>0</v>
      </c>
      <c r="O29" s="80">
        <f t="shared" si="0"/>
        <v>0</v>
      </c>
      <c r="P29" s="264">
        <f t="shared" si="16"/>
        <v>0</v>
      </c>
      <c r="Q29" s="81">
        <v>7.4</v>
      </c>
      <c r="R29" s="80">
        <f t="shared" si="1"/>
        <v>0</v>
      </c>
      <c r="S29" s="78"/>
      <c r="T29" s="80"/>
      <c r="U29" s="83" t="str">
        <f t="shared" si="2"/>
        <v xml:space="preserve"> </v>
      </c>
      <c r="V29" s="84"/>
      <c r="W29" s="85"/>
      <c r="X29" s="94"/>
      <c r="Y29" s="87">
        <f t="shared" si="3"/>
        <v>0</v>
      </c>
      <c r="Z29" s="88">
        <f t="shared" si="17"/>
        <v>0</v>
      </c>
      <c r="AA29" s="89">
        <f t="shared" si="4"/>
        <v>44</v>
      </c>
      <c r="AB29" s="89">
        <f t="shared" si="5"/>
        <v>37.4</v>
      </c>
      <c r="AC29" s="43">
        <v>0.7</v>
      </c>
      <c r="AD29" s="90">
        <f t="shared" si="18"/>
        <v>37.4</v>
      </c>
      <c r="AE29" s="91">
        <f t="shared" si="6"/>
        <v>0</v>
      </c>
      <c r="AF29" s="45">
        <v>0.3</v>
      </c>
      <c r="AG29" s="46">
        <f t="shared" si="7"/>
        <v>0</v>
      </c>
      <c r="AH29" s="11">
        <f t="shared" si="8"/>
        <v>0</v>
      </c>
      <c r="AI29" s="11"/>
      <c r="AJ29" s="11">
        <f t="shared" si="9"/>
        <v>0</v>
      </c>
      <c r="AK29" s="11"/>
      <c r="AL29" s="11">
        <f t="shared" si="10"/>
        <v>0</v>
      </c>
      <c r="AN29" s="11">
        <f t="shared" si="11"/>
        <v>0</v>
      </c>
      <c r="AO29" s="12">
        <f t="shared" si="12"/>
        <v>0</v>
      </c>
    </row>
    <row r="30" spans="1:41" ht="14.25" thickTop="1" thickBot="1" x14ac:dyDescent="0.25">
      <c r="A30" s="12" t="s">
        <v>38</v>
      </c>
      <c r="B30" s="324" t="s">
        <v>41</v>
      </c>
      <c r="C30" s="425" t="s">
        <v>545</v>
      </c>
      <c r="D30" s="71" t="s">
        <v>418</v>
      </c>
      <c r="E30" s="72" t="s">
        <v>6</v>
      </c>
      <c r="F30" s="382"/>
      <c r="G30" s="73"/>
      <c r="H30" s="74">
        <f t="shared" si="13"/>
        <v>365</v>
      </c>
      <c r="I30" s="75"/>
      <c r="J30" s="76">
        <v>44</v>
      </c>
      <c r="K30" s="77">
        <v>0.7</v>
      </c>
      <c r="L30" s="78">
        <f t="shared" si="14"/>
        <v>30.799999999999997</v>
      </c>
      <c r="M30" s="78">
        <v>14</v>
      </c>
      <c r="N30" s="80">
        <f t="shared" si="15"/>
        <v>0</v>
      </c>
      <c r="O30" s="80">
        <f t="shared" si="0"/>
        <v>0</v>
      </c>
      <c r="P30" s="264">
        <f t="shared" si="16"/>
        <v>0</v>
      </c>
      <c r="Q30" s="81">
        <v>1.9</v>
      </c>
      <c r="R30" s="80">
        <f t="shared" si="1"/>
        <v>0</v>
      </c>
      <c r="S30" s="78">
        <v>8</v>
      </c>
      <c r="T30" s="80">
        <f>F30*S30</f>
        <v>0</v>
      </c>
      <c r="U30" s="83" t="str">
        <f t="shared" si="2"/>
        <v xml:space="preserve"> </v>
      </c>
      <c r="V30" s="84"/>
      <c r="W30" s="85"/>
      <c r="X30" s="94"/>
      <c r="Y30" s="87">
        <f t="shared" si="3"/>
        <v>0</v>
      </c>
      <c r="Z30" s="88">
        <f t="shared" si="17"/>
        <v>0</v>
      </c>
      <c r="AA30" s="89">
        <f t="shared" si="4"/>
        <v>44</v>
      </c>
      <c r="AB30" s="89">
        <f t="shared" si="5"/>
        <v>30.799999999999997</v>
      </c>
      <c r="AC30" s="43">
        <v>0.7</v>
      </c>
      <c r="AD30" s="90">
        <f t="shared" si="18"/>
        <v>30.799999999999997</v>
      </c>
      <c r="AE30" s="91">
        <f t="shared" si="6"/>
        <v>0</v>
      </c>
      <c r="AF30" s="45">
        <v>0.3</v>
      </c>
      <c r="AG30" s="46">
        <f t="shared" si="7"/>
        <v>0</v>
      </c>
      <c r="AH30" s="11">
        <f t="shared" si="8"/>
        <v>0</v>
      </c>
      <c r="AI30" s="11"/>
      <c r="AJ30" s="11">
        <f t="shared" si="9"/>
        <v>0</v>
      </c>
      <c r="AK30" s="11"/>
      <c r="AL30" s="11">
        <f t="shared" si="10"/>
        <v>0</v>
      </c>
      <c r="AN30" s="11">
        <f t="shared" si="11"/>
        <v>0</v>
      </c>
      <c r="AO30" s="12">
        <f t="shared" si="12"/>
        <v>0</v>
      </c>
    </row>
    <row r="31" spans="1:41" ht="14.25" thickTop="1" thickBot="1" x14ac:dyDescent="0.25">
      <c r="A31" s="12" t="s">
        <v>38</v>
      </c>
      <c r="B31" s="324" t="s">
        <v>41</v>
      </c>
      <c r="C31" s="425" t="s">
        <v>545</v>
      </c>
      <c r="D31" s="71" t="s">
        <v>419</v>
      </c>
      <c r="E31" s="92" t="s">
        <v>5</v>
      </c>
      <c r="F31" s="382"/>
      <c r="G31" s="73"/>
      <c r="H31" s="74">
        <f t="shared" si="13"/>
        <v>365</v>
      </c>
      <c r="I31" s="75"/>
      <c r="J31" s="76">
        <v>67</v>
      </c>
      <c r="K31" s="77">
        <v>0.85</v>
      </c>
      <c r="L31" s="78">
        <f t="shared" si="14"/>
        <v>56.949999999999996</v>
      </c>
      <c r="M31" s="78">
        <v>21</v>
      </c>
      <c r="N31" s="80">
        <f t="shared" si="15"/>
        <v>0</v>
      </c>
      <c r="O31" s="80">
        <f t="shared" si="0"/>
        <v>0</v>
      </c>
      <c r="P31" s="264">
        <f t="shared" si="16"/>
        <v>0</v>
      </c>
      <c r="Q31" s="81">
        <v>11.4</v>
      </c>
      <c r="R31" s="80">
        <f t="shared" si="1"/>
        <v>0</v>
      </c>
      <c r="S31" s="78"/>
      <c r="T31" s="80"/>
      <c r="U31" s="83" t="str">
        <f t="shared" si="2"/>
        <v xml:space="preserve"> </v>
      </c>
      <c r="V31" s="84"/>
      <c r="W31" s="85"/>
      <c r="X31" s="94"/>
      <c r="Y31" s="87">
        <f t="shared" si="3"/>
        <v>0</v>
      </c>
      <c r="Z31" s="88">
        <f t="shared" si="17"/>
        <v>0</v>
      </c>
      <c r="AA31" s="89">
        <f t="shared" si="4"/>
        <v>67</v>
      </c>
      <c r="AB31" s="89">
        <f t="shared" si="5"/>
        <v>56.949999999999996</v>
      </c>
      <c r="AC31" s="43">
        <v>0.7</v>
      </c>
      <c r="AD31" s="90">
        <f t="shared" si="18"/>
        <v>56.949999999999996</v>
      </c>
      <c r="AE31" s="91">
        <f t="shared" si="6"/>
        <v>0</v>
      </c>
      <c r="AF31" s="45">
        <v>0.7</v>
      </c>
      <c r="AG31" s="46">
        <f t="shared" si="7"/>
        <v>0</v>
      </c>
      <c r="AH31" s="11">
        <f t="shared" si="8"/>
        <v>0</v>
      </c>
      <c r="AI31" s="11"/>
      <c r="AJ31" s="11">
        <f t="shared" si="9"/>
        <v>0</v>
      </c>
      <c r="AK31" s="11"/>
      <c r="AL31" s="11">
        <f t="shared" si="10"/>
        <v>0</v>
      </c>
      <c r="AN31" s="11">
        <f t="shared" si="11"/>
        <v>0</v>
      </c>
      <c r="AO31" s="12">
        <f t="shared" si="12"/>
        <v>0</v>
      </c>
    </row>
    <row r="32" spans="1:41" ht="14.25" thickTop="1" thickBot="1" x14ac:dyDescent="0.25">
      <c r="A32" s="12" t="s">
        <v>38</v>
      </c>
      <c r="B32" s="324" t="s">
        <v>41</v>
      </c>
      <c r="C32" s="425" t="s">
        <v>545</v>
      </c>
      <c r="D32" s="71" t="s">
        <v>420</v>
      </c>
      <c r="E32" s="72" t="s">
        <v>6</v>
      </c>
      <c r="F32" s="382"/>
      <c r="G32" s="73"/>
      <c r="H32" s="74">
        <f t="shared" si="13"/>
        <v>365</v>
      </c>
      <c r="I32" s="75"/>
      <c r="J32" s="76">
        <v>67</v>
      </c>
      <c r="K32" s="77">
        <v>0.7</v>
      </c>
      <c r="L32" s="78">
        <f t="shared" si="14"/>
        <v>46.9</v>
      </c>
      <c r="M32" s="78">
        <v>21</v>
      </c>
      <c r="N32" s="80">
        <f t="shared" si="15"/>
        <v>0</v>
      </c>
      <c r="O32" s="80">
        <f t="shared" si="0"/>
        <v>0</v>
      </c>
      <c r="P32" s="264">
        <f t="shared" si="16"/>
        <v>0</v>
      </c>
      <c r="Q32" s="81">
        <v>2.9</v>
      </c>
      <c r="R32" s="80">
        <f t="shared" si="1"/>
        <v>0</v>
      </c>
      <c r="S32" s="78">
        <v>12.3</v>
      </c>
      <c r="T32" s="80">
        <f>F32*S32</f>
        <v>0</v>
      </c>
      <c r="U32" s="83" t="str">
        <f t="shared" si="2"/>
        <v xml:space="preserve"> </v>
      </c>
      <c r="V32" s="84"/>
      <c r="W32" s="85"/>
      <c r="X32" s="94"/>
      <c r="Y32" s="87">
        <f t="shared" si="3"/>
        <v>0</v>
      </c>
      <c r="Z32" s="88">
        <f t="shared" si="17"/>
        <v>0</v>
      </c>
      <c r="AA32" s="89">
        <f t="shared" si="4"/>
        <v>67</v>
      </c>
      <c r="AB32" s="89">
        <f t="shared" si="5"/>
        <v>46.9</v>
      </c>
      <c r="AC32" s="43">
        <v>0.7</v>
      </c>
      <c r="AD32" s="90">
        <f t="shared" si="18"/>
        <v>46.9</v>
      </c>
      <c r="AE32" s="91">
        <f t="shared" si="6"/>
        <v>0</v>
      </c>
      <c r="AF32" s="45">
        <v>0.7</v>
      </c>
      <c r="AG32" s="46">
        <f t="shared" si="7"/>
        <v>0</v>
      </c>
      <c r="AH32" s="11">
        <f t="shared" si="8"/>
        <v>0</v>
      </c>
      <c r="AI32" s="11"/>
      <c r="AJ32" s="11">
        <f t="shared" si="9"/>
        <v>0</v>
      </c>
      <c r="AK32" s="11"/>
      <c r="AL32" s="11">
        <f t="shared" si="10"/>
        <v>0</v>
      </c>
      <c r="AN32" s="11">
        <f t="shared" si="11"/>
        <v>0</v>
      </c>
      <c r="AO32" s="12">
        <f t="shared" si="12"/>
        <v>0</v>
      </c>
    </row>
    <row r="33" spans="1:41" ht="14.25" thickTop="1" thickBot="1" x14ac:dyDescent="0.25">
      <c r="A33" s="12" t="s">
        <v>38</v>
      </c>
      <c r="B33" s="324" t="s">
        <v>41</v>
      </c>
      <c r="C33" s="425" t="s">
        <v>545</v>
      </c>
      <c r="D33" s="71" t="s">
        <v>421</v>
      </c>
      <c r="E33" s="92" t="s">
        <v>5</v>
      </c>
      <c r="F33" s="382"/>
      <c r="G33" s="73"/>
      <c r="H33" s="74">
        <f t="shared" si="13"/>
        <v>365</v>
      </c>
      <c r="I33" s="75"/>
      <c r="J33" s="76">
        <v>77</v>
      </c>
      <c r="K33" s="77">
        <v>0.85</v>
      </c>
      <c r="L33" s="78">
        <f t="shared" si="14"/>
        <v>65.45</v>
      </c>
      <c r="M33" s="78">
        <v>23</v>
      </c>
      <c r="N33" s="80">
        <f t="shared" si="15"/>
        <v>0</v>
      </c>
      <c r="O33" s="80">
        <f t="shared" si="0"/>
        <v>0</v>
      </c>
      <c r="P33" s="264">
        <f t="shared" si="16"/>
        <v>0</v>
      </c>
      <c r="Q33" s="81">
        <v>14.1</v>
      </c>
      <c r="R33" s="80">
        <f t="shared" si="1"/>
        <v>0</v>
      </c>
      <c r="S33" s="78"/>
      <c r="T33" s="80"/>
      <c r="U33" s="83" t="str">
        <f t="shared" si="2"/>
        <v xml:space="preserve"> </v>
      </c>
      <c r="V33" s="84"/>
      <c r="W33" s="85"/>
      <c r="X33" s="94"/>
      <c r="Y33" s="87">
        <f t="shared" si="3"/>
        <v>0</v>
      </c>
      <c r="Z33" s="88">
        <f t="shared" si="17"/>
        <v>0</v>
      </c>
      <c r="AA33" s="89">
        <f t="shared" si="4"/>
        <v>77</v>
      </c>
      <c r="AB33" s="89">
        <f t="shared" si="5"/>
        <v>65.45</v>
      </c>
      <c r="AC33" s="43">
        <v>0.7</v>
      </c>
      <c r="AD33" s="90">
        <f t="shared" si="18"/>
        <v>65.45</v>
      </c>
      <c r="AE33" s="91">
        <f t="shared" si="6"/>
        <v>0</v>
      </c>
      <c r="AF33" s="45">
        <v>1</v>
      </c>
      <c r="AG33" s="46">
        <f t="shared" si="7"/>
        <v>0</v>
      </c>
      <c r="AH33" s="11">
        <f t="shared" si="8"/>
        <v>0</v>
      </c>
      <c r="AI33" s="11"/>
      <c r="AJ33" s="11">
        <f t="shared" si="9"/>
        <v>0</v>
      </c>
      <c r="AK33" s="11"/>
      <c r="AL33" s="11">
        <f t="shared" si="10"/>
        <v>0</v>
      </c>
      <c r="AN33" s="11">
        <f t="shared" si="11"/>
        <v>0</v>
      </c>
      <c r="AO33" s="12">
        <f t="shared" si="12"/>
        <v>0</v>
      </c>
    </row>
    <row r="34" spans="1:41" ht="14.25" thickTop="1" thickBot="1" x14ac:dyDescent="0.25">
      <c r="A34" s="12" t="s">
        <v>38</v>
      </c>
      <c r="B34" s="324" t="s">
        <v>41</v>
      </c>
      <c r="C34" s="426" t="s">
        <v>545</v>
      </c>
      <c r="D34" s="95" t="s">
        <v>422</v>
      </c>
      <c r="E34" s="48" t="s">
        <v>6</v>
      </c>
      <c r="F34" s="381"/>
      <c r="G34" s="49"/>
      <c r="H34" s="50">
        <f t="shared" si="13"/>
        <v>365</v>
      </c>
      <c r="I34" s="51"/>
      <c r="J34" s="52">
        <v>77</v>
      </c>
      <c r="K34" s="53">
        <v>0.7</v>
      </c>
      <c r="L34" s="54">
        <f t="shared" si="14"/>
        <v>53.9</v>
      </c>
      <c r="M34" s="54">
        <v>23</v>
      </c>
      <c r="N34" s="55">
        <f t="shared" si="15"/>
        <v>0</v>
      </c>
      <c r="O34" s="55">
        <f t="shared" si="0"/>
        <v>0</v>
      </c>
      <c r="P34" s="290">
        <f t="shared" si="16"/>
        <v>0</v>
      </c>
      <c r="Q34" s="56">
        <v>3.6</v>
      </c>
      <c r="R34" s="55">
        <f t="shared" si="1"/>
        <v>0</v>
      </c>
      <c r="S34" s="54">
        <v>15.1</v>
      </c>
      <c r="T34" s="55">
        <f>F34*S34</f>
        <v>0</v>
      </c>
      <c r="U34" s="97" t="str">
        <f t="shared" si="2"/>
        <v xml:space="preserve"> </v>
      </c>
      <c r="V34" s="98"/>
      <c r="W34" s="99"/>
      <c r="X34" s="100"/>
      <c r="Y34" s="101">
        <f t="shared" si="3"/>
        <v>0</v>
      </c>
      <c r="Z34" s="102">
        <f t="shared" si="17"/>
        <v>0</v>
      </c>
      <c r="AA34" s="103">
        <f t="shared" si="4"/>
        <v>77</v>
      </c>
      <c r="AB34" s="103">
        <f t="shared" si="5"/>
        <v>53.9</v>
      </c>
      <c r="AC34" s="43">
        <v>0.7</v>
      </c>
      <c r="AD34" s="60">
        <f t="shared" si="18"/>
        <v>53.9</v>
      </c>
      <c r="AE34" s="104">
        <f t="shared" si="6"/>
        <v>0</v>
      </c>
      <c r="AF34" s="194">
        <v>1</v>
      </c>
      <c r="AG34" s="113">
        <f t="shared" si="7"/>
        <v>0</v>
      </c>
      <c r="AH34" s="11">
        <f t="shared" si="8"/>
        <v>0</v>
      </c>
      <c r="AI34" s="11"/>
      <c r="AJ34" s="11">
        <f t="shared" si="9"/>
        <v>0</v>
      </c>
      <c r="AK34" s="11"/>
      <c r="AL34" s="11">
        <f t="shared" si="10"/>
        <v>0</v>
      </c>
      <c r="AN34" s="11">
        <f t="shared" si="11"/>
        <v>0</v>
      </c>
      <c r="AO34" s="12">
        <f t="shared" si="12"/>
        <v>0</v>
      </c>
    </row>
    <row r="35" spans="1:41" ht="13.5" thickBot="1" x14ac:dyDescent="0.25">
      <c r="A35" s="12" t="s">
        <v>38</v>
      </c>
      <c r="B35" s="324" t="s">
        <v>41</v>
      </c>
      <c r="C35" s="425" t="s">
        <v>544</v>
      </c>
      <c r="D35" s="105" t="s">
        <v>423</v>
      </c>
      <c r="E35" s="25" t="s">
        <v>5</v>
      </c>
      <c r="F35" s="380"/>
      <c r="G35" s="26"/>
      <c r="H35" s="27">
        <f t="shared" si="13"/>
        <v>365</v>
      </c>
      <c r="I35" s="28"/>
      <c r="J35" s="29">
        <v>48</v>
      </c>
      <c r="K35" s="30">
        <v>0.85</v>
      </c>
      <c r="L35" s="31">
        <f t="shared" si="14"/>
        <v>40.799999999999997</v>
      </c>
      <c r="M35" s="31">
        <v>15.5</v>
      </c>
      <c r="N35" s="33">
        <f t="shared" si="15"/>
        <v>0</v>
      </c>
      <c r="O35" s="33">
        <f t="shared" si="0"/>
        <v>0</v>
      </c>
      <c r="P35" s="349">
        <f t="shared" si="16"/>
        <v>0</v>
      </c>
      <c r="Q35" s="34">
        <v>9.3000000000000007</v>
      </c>
      <c r="R35" s="33">
        <f t="shared" si="1"/>
        <v>0</v>
      </c>
      <c r="S35" s="31"/>
      <c r="T35" s="33"/>
      <c r="U35" s="62" t="str">
        <f t="shared" si="2"/>
        <v xml:space="preserve"> </v>
      </c>
      <c r="V35" s="63"/>
      <c r="W35" s="64"/>
      <c r="X35" s="65"/>
      <c r="Y35" s="66">
        <f t="shared" si="3"/>
        <v>0</v>
      </c>
      <c r="Z35" s="67">
        <f t="shared" si="17"/>
        <v>0</v>
      </c>
      <c r="AA35" s="68">
        <f t="shared" si="4"/>
        <v>48</v>
      </c>
      <c r="AB35" s="68">
        <f t="shared" si="5"/>
        <v>40.799999999999997</v>
      </c>
      <c r="AC35" s="43">
        <v>0.7</v>
      </c>
      <c r="AD35" s="44">
        <f t="shared" si="18"/>
        <v>40.799999999999997</v>
      </c>
      <c r="AE35" s="70">
        <f t="shared" si="6"/>
        <v>0</v>
      </c>
      <c r="AF35" s="156">
        <v>0.56000000000000005</v>
      </c>
      <c r="AG35" s="157">
        <f t="shared" si="7"/>
        <v>0</v>
      </c>
      <c r="AH35" s="11">
        <f t="shared" si="8"/>
        <v>0</v>
      </c>
      <c r="AI35" s="11"/>
      <c r="AJ35" s="11">
        <f t="shared" si="9"/>
        <v>0</v>
      </c>
      <c r="AK35" s="11"/>
      <c r="AL35" s="11">
        <f t="shared" si="10"/>
        <v>0</v>
      </c>
      <c r="AN35" s="11">
        <f t="shared" si="11"/>
        <v>0</v>
      </c>
      <c r="AO35" s="12">
        <f t="shared" si="12"/>
        <v>0</v>
      </c>
    </row>
    <row r="36" spans="1:41" ht="14.25" thickTop="1" thickBot="1" x14ac:dyDescent="0.25">
      <c r="A36" s="12" t="s">
        <v>38</v>
      </c>
      <c r="B36" s="324" t="s">
        <v>41</v>
      </c>
      <c r="C36" s="425" t="s">
        <v>544</v>
      </c>
      <c r="D36" s="71" t="s">
        <v>423</v>
      </c>
      <c r="E36" s="72" t="s">
        <v>6</v>
      </c>
      <c r="F36" s="382"/>
      <c r="G36" s="73"/>
      <c r="H36" s="74">
        <f t="shared" si="13"/>
        <v>365</v>
      </c>
      <c r="I36" s="75"/>
      <c r="J36" s="76">
        <v>48</v>
      </c>
      <c r="K36" s="77">
        <v>0.7</v>
      </c>
      <c r="L36" s="78">
        <f t="shared" si="14"/>
        <v>33.599999999999994</v>
      </c>
      <c r="M36" s="78">
        <v>15.5</v>
      </c>
      <c r="N36" s="80">
        <f t="shared" si="15"/>
        <v>0</v>
      </c>
      <c r="O36" s="80">
        <f t="shared" si="0"/>
        <v>0</v>
      </c>
      <c r="P36" s="264">
        <f t="shared" si="16"/>
        <v>0</v>
      </c>
      <c r="Q36" s="81">
        <v>2.4</v>
      </c>
      <c r="R36" s="80">
        <f t="shared" si="1"/>
        <v>0</v>
      </c>
      <c r="S36" s="78">
        <v>10</v>
      </c>
      <c r="T36" s="80">
        <f>F36*S36</f>
        <v>0</v>
      </c>
      <c r="U36" s="83" t="str">
        <f t="shared" si="2"/>
        <v xml:space="preserve"> </v>
      </c>
      <c r="V36" s="84"/>
      <c r="W36" s="85"/>
      <c r="X36" s="94"/>
      <c r="Y36" s="87">
        <f t="shared" si="3"/>
        <v>0</v>
      </c>
      <c r="Z36" s="88">
        <f t="shared" si="17"/>
        <v>0</v>
      </c>
      <c r="AA36" s="89">
        <f t="shared" si="4"/>
        <v>48</v>
      </c>
      <c r="AB36" s="89">
        <f t="shared" si="5"/>
        <v>33.599999999999994</v>
      </c>
      <c r="AC36" s="43">
        <v>0.7</v>
      </c>
      <c r="AD36" s="90">
        <f t="shared" si="18"/>
        <v>33.599999999999994</v>
      </c>
      <c r="AE36" s="91">
        <f t="shared" si="6"/>
        <v>0</v>
      </c>
      <c r="AF36" s="45">
        <v>0.56000000000000005</v>
      </c>
      <c r="AG36" s="46">
        <f t="shared" si="7"/>
        <v>0</v>
      </c>
      <c r="AH36" s="11">
        <f t="shared" si="8"/>
        <v>0</v>
      </c>
      <c r="AI36" s="11"/>
      <c r="AJ36" s="11">
        <f t="shared" si="9"/>
        <v>0</v>
      </c>
      <c r="AK36" s="11"/>
      <c r="AL36" s="11">
        <f t="shared" si="10"/>
        <v>0</v>
      </c>
      <c r="AN36" s="11">
        <f t="shared" si="11"/>
        <v>0</v>
      </c>
      <c r="AO36" s="12">
        <f t="shared" si="12"/>
        <v>0</v>
      </c>
    </row>
    <row r="37" spans="1:41" ht="14.25" thickTop="1" thickBot="1" x14ac:dyDescent="0.25">
      <c r="A37" s="12" t="s">
        <v>38</v>
      </c>
      <c r="B37" s="324" t="s">
        <v>41</v>
      </c>
      <c r="C37" s="425" t="s">
        <v>544</v>
      </c>
      <c r="D37" s="71" t="s">
        <v>424</v>
      </c>
      <c r="E37" s="92" t="s">
        <v>5</v>
      </c>
      <c r="F37" s="382"/>
      <c r="G37" s="73"/>
      <c r="H37" s="74">
        <f t="shared" si="13"/>
        <v>365</v>
      </c>
      <c r="I37" s="75"/>
      <c r="J37" s="76">
        <v>39</v>
      </c>
      <c r="K37" s="77">
        <v>0.85</v>
      </c>
      <c r="L37" s="78">
        <f t="shared" si="14"/>
        <v>33.15</v>
      </c>
      <c r="M37" s="78">
        <v>11.4</v>
      </c>
      <c r="N37" s="80">
        <f t="shared" si="15"/>
        <v>0</v>
      </c>
      <c r="O37" s="80">
        <f t="shared" ref="O37:O62" si="19">L37*F37</f>
        <v>0</v>
      </c>
      <c r="P37" s="264">
        <f t="shared" si="16"/>
        <v>0</v>
      </c>
      <c r="Q37" s="81">
        <v>7</v>
      </c>
      <c r="R37" s="80">
        <f t="shared" ref="R37:R62" si="20">F37*Q37</f>
        <v>0</v>
      </c>
      <c r="S37" s="78"/>
      <c r="T37" s="80"/>
      <c r="U37" s="83" t="str">
        <f t="shared" ref="U37:U62" si="21">IF(T37&gt;0,(T37/1.25)," ")</f>
        <v xml:space="preserve"> </v>
      </c>
      <c r="V37" s="84"/>
      <c r="W37" s="85"/>
      <c r="X37" s="94"/>
      <c r="Y37" s="87">
        <f t="shared" ref="Y37:Y62" si="22">J37*(G37*I37)/365</f>
        <v>0</v>
      </c>
      <c r="Z37" s="88">
        <f t="shared" si="17"/>
        <v>0</v>
      </c>
      <c r="AA37" s="89">
        <f t="shared" ref="AA37:AA62" si="23">J37*(H37+(G37*(1-I37)))/365</f>
        <v>39</v>
      </c>
      <c r="AB37" s="89">
        <f t="shared" ref="AB37:AB62" si="24">AA37*K37</f>
        <v>33.15</v>
      </c>
      <c r="AC37" s="43">
        <v>0.7</v>
      </c>
      <c r="AD37" s="90">
        <f t="shared" si="18"/>
        <v>33.15</v>
      </c>
      <c r="AE37" s="91">
        <f t="shared" ref="AE37:AE62" si="25">F37*J37</f>
        <v>0</v>
      </c>
      <c r="AF37" s="45">
        <v>0.3</v>
      </c>
      <c r="AG37" s="46">
        <f t="shared" ref="AG37:AG62" si="26">F37*AF37</f>
        <v>0</v>
      </c>
      <c r="AH37" s="11">
        <f t="shared" ref="AH37:AH62" si="27">IF(G37=365,IF(I37=1,T37,0),0)</f>
        <v>0</v>
      </c>
      <c r="AI37" s="11"/>
      <c r="AJ37" s="11">
        <f t="shared" ref="AJ37:AJ62" si="28">IF(G37=365,IF(I37=1,U37,0),0)</f>
        <v>0</v>
      </c>
      <c r="AK37" s="11"/>
      <c r="AL37" s="11">
        <f t="shared" ref="AL37:AL62" si="29">IF(G37=365,IF(I37=1,R37,0),0)</f>
        <v>0</v>
      </c>
      <c r="AN37" s="11">
        <f t="shared" ref="AN37:AN62" si="30">IF(G37=365,IF(I37=1,O37,0),0)</f>
        <v>0</v>
      </c>
      <c r="AO37" s="12">
        <f t="shared" ref="AO37:AO62" si="31">IF(G37=365,IF(I37=1,P37,0),0)</f>
        <v>0</v>
      </c>
    </row>
    <row r="38" spans="1:41" ht="14.25" thickTop="1" thickBot="1" x14ac:dyDescent="0.25">
      <c r="A38" s="12" t="s">
        <v>38</v>
      </c>
      <c r="B38" s="324" t="s">
        <v>41</v>
      </c>
      <c r="C38" s="425" t="s">
        <v>544</v>
      </c>
      <c r="D38" s="71" t="s">
        <v>425</v>
      </c>
      <c r="E38" s="72" t="s">
        <v>6</v>
      </c>
      <c r="F38" s="382"/>
      <c r="G38" s="73"/>
      <c r="H38" s="74">
        <f t="shared" si="13"/>
        <v>365</v>
      </c>
      <c r="I38" s="75"/>
      <c r="J38" s="76">
        <v>39</v>
      </c>
      <c r="K38" s="77">
        <v>0.7</v>
      </c>
      <c r="L38" s="78">
        <f t="shared" si="14"/>
        <v>27.299999999999997</v>
      </c>
      <c r="M38" s="78">
        <v>11.4</v>
      </c>
      <c r="N38" s="80">
        <f t="shared" si="15"/>
        <v>0</v>
      </c>
      <c r="O38" s="80">
        <f t="shared" si="19"/>
        <v>0</v>
      </c>
      <c r="P38" s="264">
        <f t="shared" si="16"/>
        <v>0</v>
      </c>
      <c r="Q38" s="81">
        <v>1.8</v>
      </c>
      <c r="R38" s="80">
        <f t="shared" si="20"/>
        <v>0</v>
      </c>
      <c r="S38" s="78">
        <v>7.6</v>
      </c>
      <c r="T38" s="80">
        <f>F38*S38</f>
        <v>0</v>
      </c>
      <c r="U38" s="83" t="str">
        <f t="shared" si="21"/>
        <v xml:space="preserve"> </v>
      </c>
      <c r="V38" s="84"/>
      <c r="W38" s="85"/>
      <c r="X38" s="94"/>
      <c r="Y38" s="87">
        <f t="shared" si="22"/>
        <v>0</v>
      </c>
      <c r="Z38" s="88">
        <f t="shared" si="17"/>
        <v>0</v>
      </c>
      <c r="AA38" s="89">
        <f t="shared" si="23"/>
        <v>39</v>
      </c>
      <c r="AB38" s="89">
        <f t="shared" si="24"/>
        <v>27.299999999999997</v>
      </c>
      <c r="AC38" s="43">
        <v>0.7</v>
      </c>
      <c r="AD38" s="90">
        <f t="shared" si="18"/>
        <v>27.299999999999997</v>
      </c>
      <c r="AE38" s="91">
        <f t="shared" si="25"/>
        <v>0</v>
      </c>
      <c r="AF38" s="45">
        <v>0.3</v>
      </c>
      <c r="AG38" s="46">
        <f t="shared" si="26"/>
        <v>0</v>
      </c>
      <c r="AH38" s="11">
        <f t="shared" si="27"/>
        <v>0</v>
      </c>
      <c r="AI38" s="11"/>
      <c r="AJ38" s="11">
        <f t="shared" si="28"/>
        <v>0</v>
      </c>
      <c r="AK38" s="11"/>
      <c r="AL38" s="11">
        <f t="shared" si="29"/>
        <v>0</v>
      </c>
      <c r="AN38" s="11">
        <f t="shared" si="30"/>
        <v>0</v>
      </c>
      <c r="AO38" s="12">
        <f t="shared" si="31"/>
        <v>0</v>
      </c>
    </row>
    <row r="39" spans="1:41" ht="14.25" thickTop="1" thickBot="1" x14ac:dyDescent="0.25">
      <c r="A39" s="12" t="s">
        <v>38</v>
      </c>
      <c r="B39" s="324" t="s">
        <v>41</v>
      </c>
      <c r="C39" s="425" t="s">
        <v>544</v>
      </c>
      <c r="D39" s="71" t="s">
        <v>426</v>
      </c>
      <c r="E39" s="92" t="s">
        <v>5</v>
      </c>
      <c r="F39" s="382"/>
      <c r="G39" s="73"/>
      <c r="H39" s="74">
        <f t="shared" si="13"/>
        <v>365</v>
      </c>
      <c r="I39" s="75"/>
      <c r="J39" s="76">
        <v>53.9</v>
      </c>
      <c r="K39" s="77">
        <v>0.85</v>
      </c>
      <c r="L39" s="78">
        <f t="shared" si="14"/>
        <v>45.814999999999998</v>
      </c>
      <c r="M39" s="78">
        <v>17</v>
      </c>
      <c r="N39" s="80">
        <f t="shared" si="15"/>
        <v>0</v>
      </c>
      <c r="O39" s="80">
        <f t="shared" si="19"/>
        <v>0</v>
      </c>
      <c r="P39" s="264">
        <f t="shared" si="16"/>
        <v>0</v>
      </c>
      <c r="Q39" s="81">
        <v>10.199999999999999</v>
      </c>
      <c r="R39" s="80">
        <f t="shared" si="20"/>
        <v>0</v>
      </c>
      <c r="S39" s="78"/>
      <c r="T39" s="80"/>
      <c r="U39" s="83" t="str">
        <f t="shared" si="21"/>
        <v xml:space="preserve"> </v>
      </c>
      <c r="V39" s="84"/>
      <c r="W39" s="85"/>
      <c r="X39" s="94"/>
      <c r="Y39" s="87">
        <f t="shared" si="22"/>
        <v>0</v>
      </c>
      <c r="Z39" s="88">
        <f t="shared" si="17"/>
        <v>0</v>
      </c>
      <c r="AA39" s="89">
        <f t="shared" si="23"/>
        <v>53.9</v>
      </c>
      <c r="AB39" s="89">
        <f t="shared" si="24"/>
        <v>45.814999999999998</v>
      </c>
      <c r="AC39" s="43">
        <v>0.7</v>
      </c>
      <c r="AD39" s="90">
        <f t="shared" si="18"/>
        <v>45.814999999999998</v>
      </c>
      <c r="AE39" s="91">
        <f t="shared" si="25"/>
        <v>0</v>
      </c>
      <c r="AF39" s="45">
        <v>0.61</v>
      </c>
      <c r="AG39" s="46">
        <f t="shared" si="26"/>
        <v>0</v>
      </c>
      <c r="AH39" s="11">
        <f t="shared" si="27"/>
        <v>0</v>
      </c>
      <c r="AI39" s="11"/>
      <c r="AJ39" s="11">
        <f t="shared" si="28"/>
        <v>0</v>
      </c>
      <c r="AK39" s="11"/>
      <c r="AL39" s="11">
        <f t="shared" si="29"/>
        <v>0</v>
      </c>
      <c r="AN39" s="11">
        <f t="shared" si="30"/>
        <v>0</v>
      </c>
      <c r="AO39" s="12">
        <f t="shared" si="31"/>
        <v>0</v>
      </c>
    </row>
    <row r="40" spans="1:41" ht="14.25" thickTop="1" thickBot="1" x14ac:dyDescent="0.25">
      <c r="A40" s="12" t="s">
        <v>38</v>
      </c>
      <c r="B40" s="324" t="s">
        <v>41</v>
      </c>
      <c r="C40" s="425" t="s">
        <v>544</v>
      </c>
      <c r="D40" s="71" t="s">
        <v>426</v>
      </c>
      <c r="E40" s="72" t="s">
        <v>6</v>
      </c>
      <c r="F40" s="382"/>
      <c r="G40" s="73"/>
      <c r="H40" s="74">
        <f t="shared" si="13"/>
        <v>365</v>
      </c>
      <c r="I40" s="75"/>
      <c r="J40" s="76">
        <v>53.9</v>
      </c>
      <c r="K40" s="77">
        <v>0.7</v>
      </c>
      <c r="L40" s="78">
        <f t="shared" si="14"/>
        <v>37.729999999999997</v>
      </c>
      <c r="M40" s="78">
        <v>17</v>
      </c>
      <c r="N40" s="80">
        <f t="shared" si="15"/>
        <v>0</v>
      </c>
      <c r="O40" s="80">
        <f t="shared" si="19"/>
        <v>0</v>
      </c>
      <c r="P40" s="264">
        <f t="shared" si="16"/>
        <v>0</v>
      </c>
      <c r="Q40" s="81">
        <v>2.7</v>
      </c>
      <c r="R40" s="80">
        <f t="shared" si="20"/>
        <v>0</v>
      </c>
      <c r="S40" s="78">
        <v>11</v>
      </c>
      <c r="T40" s="80">
        <f>F40*S40</f>
        <v>0</v>
      </c>
      <c r="U40" s="83" t="str">
        <f t="shared" si="21"/>
        <v xml:space="preserve"> </v>
      </c>
      <c r="V40" s="84"/>
      <c r="W40" s="85"/>
      <c r="X40" s="94"/>
      <c r="Y40" s="87">
        <f t="shared" si="22"/>
        <v>0</v>
      </c>
      <c r="Z40" s="88">
        <f t="shared" si="17"/>
        <v>0</v>
      </c>
      <c r="AA40" s="89">
        <f t="shared" si="23"/>
        <v>53.9</v>
      </c>
      <c r="AB40" s="89">
        <f t="shared" si="24"/>
        <v>37.729999999999997</v>
      </c>
      <c r="AC40" s="43">
        <v>0.7</v>
      </c>
      <c r="AD40" s="90">
        <f t="shared" si="18"/>
        <v>37.729999999999997</v>
      </c>
      <c r="AE40" s="91">
        <f t="shared" si="25"/>
        <v>0</v>
      </c>
      <c r="AF40" s="45">
        <v>0.61</v>
      </c>
      <c r="AG40" s="46">
        <f t="shared" si="26"/>
        <v>0</v>
      </c>
      <c r="AH40" s="11">
        <f t="shared" si="27"/>
        <v>0</v>
      </c>
      <c r="AI40" s="11"/>
      <c r="AJ40" s="11">
        <f t="shared" si="28"/>
        <v>0</v>
      </c>
      <c r="AK40" s="11"/>
      <c r="AL40" s="11">
        <f t="shared" si="29"/>
        <v>0</v>
      </c>
      <c r="AN40" s="11">
        <f t="shared" si="30"/>
        <v>0</v>
      </c>
      <c r="AO40" s="12">
        <f t="shared" si="31"/>
        <v>0</v>
      </c>
    </row>
    <row r="41" spans="1:41" ht="14.25" thickTop="1" thickBot="1" x14ac:dyDescent="0.25">
      <c r="A41" s="12" t="s">
        <v>38</v>
      </c>
      <c r="B41" s="324" t="s">
        <v>41</v>
      </c>
      <c r="C41" s="425" t="s">
        <v>544</v>
      </c>
      <c r="D41" s="71" t="s">
        <v>427</v>
      </c>
      <c r="E41" s="92" t="s">
        <v>5</v>
      </c>
      <c r="F41" s="382"/>
      <c r="G41" s="73"/>
      <c r="H41" s="74">
        <f t="shared" si="13"/>
        <v>365</v>
      </c>
      <c r="I41" s="75"/>
      <c r="J41" s="76">
        <v>24</v>
      </c>
      <c r="K41" s="77">
        <v>0.85</v>
      </c>
      <c r="L41" s="78">
        <f t="shared" si="14"/>
        <v>20.399999999999999</v>
      </c>
      <c r="M41" s="78">
        <v>8</v>
      </c>
      <c r="N41" s="80">
        <f t="shared" si="15"/>
        <v>0</v>
      </c>
      <c r="O41" s="80">
        <f t="shared" si="19"/>
        <v>0</v>
      </c>
      <c r="P41" s="264">
        <f t="shared" si="16"/>
        <v>0</v>
      </c>
      <c r="Q41" s="81">
        <v>4.5999999999999996</v>
      </c>
      <c r="R41" s="80">
        <f t="shared" si="20"/>
        <v>0</v>
      </c>
      <c r="S41" s="78"/>
      <c r="T41" s="80"/>
      <c r="U41" s="83" t="str">
        <f t="shared" si="21"/>
        <v xml:space="preserve"> </v>
      </c>
      <c r="V41" s="84"/>
      <c r="W41" s="85"/>
      <c r="X41" s="94"/>
      <c r="Y41" s="87">
        <f t="shared" si="22"/>
        <v>0</v>
      </c>
      <c r="Z41" s="88">
        <f t="shared" si="17"/>
        <v>0</v>
      </c>
      <c r="AA41" s="89">
        <f t="shared" si="23"/>
        <v>24</v>
      </c>
      <c r="AB41" s="89">
        <f t="shared" si="24"/>
        <v>20.399999999999999</v>
      </c>
      <c r="AC41" s="43">
        <v>0.7</v>
      </c>
      <c r="AD41" s="90">
        <f t="shared" si="18"/>
        <v>20.399999999999999</v>
      </c>
      <c r="AE41" s="91">
        <f t="shared" si="25"/>
        <v>0</v>
      </c>
      <c r="AF41" s="45">
        <v>0.3</v>
      </c>
      <c r="AG41" s="46">
        <f t="shared" si="26"/>
        <v>0</v>
      </c>
      <c r="AH41" s="11">
        <f t="shared" si="27"/>
        <v>0</v>
      </c>
      <c r="AI41" s="11"/>
      <c r="AJ41" s="11">
        <f t="shared" si="28"/>
        <v>0</v>
      </c>
      <c r="AK41" s="11"/>
      <c r="AL41" s="11">
        <f t="shared" si="29"/>
        <v>0</v>
      </c>
      <c r="AN41" s="11">
        <f t="shared" si="30"/>
        <v>0</v>
      </c>
      <c r="AO41" s="12">
        <f t="shared" si="31"/>
        <v>0</v>
      </c>
    </row>
    <row r="42" spans="1:41" ht="14.25" thickTop="1" thickBot="1" x14ac:dyDescent="0.25">
      <c r="A42" s="12" t="s">
        <v>38</v>
      </c>
      <c r="B42" s="324" t="s">
        <v>41</v>
      </c>
      <c r="C42" s="425" t="s">
        <v>544</v>
      </c>
      <c r="D42" s="71" t="s">
        <v>427</v>
      </c>
      <c r="E42" s="72" t="s">
        <v>6</v>
      </c>
      <c r="F42" s="382"/>
      <c r="G42" s="73"/>
      <c r="H42" s="74">
        <f t="shared" si="13"/>
        <v>365</v>
      </c>
      <c r="I42" s="75"/>
      <c r="J42" s="76">
        <v>24</v>
      </c>
      <c r="K42" s="77">
        <v>0.7</v>
      </c>
      <c r="L42" s="78">
        <f t="shared" si="14"/>
        <v>16.799999999999997</v>
      </c>
      <c r="M42" s="78">
        <v>8</v>
      </c>
      <c r="N42" s="80">
        <f t="shared" si="15"/>
        <v>0</v>
      </c>
      <c r="O42" s="80">
        <f t="shared" si="19"/>
        <v>0</v>
      </c>
      <c r="P42" s="264">
        <f t="shared" si="16"/>
        <v>0</v>
      </c>
      <c r="Q42" s="81">
        <v>1.2</v>
      </c>
      <c r="R42" s="80">
        <f t="shared" si="20"/>
        <v>0</v>
      </c>
      <c r="S42" s="78">
        <v>4.9000000000000004</v>
      </c>
      <c r="T42" s="80">
        <f>F42*S42</f>
        <v>0</v>
      </c>
      <c r="U42" s="83" t="str">
        <f t="shared" si="21"/>
        <v xml:space="preserve"> </v>
      </c>
      <c r="V42" s="84"/>
      <c r="W42" s="85"/>
      <c r="X42" s="94"/>
      <c r="Y42" s="87">
        <f t="shared" si="22"/>
        <v>0</v>
      </c>
      <c r="Z42" s="88">
        <f t="shared" si="17"/>
        <v>0</v>
      </c>
      <c r="AA42" s="89">
        <f t="shared" si="23"/>
        <v>24</v>
      </c>
      <c r="AB42" s="89">
        <f t="shared" si="24"/>
        <v>16.799999999999997</v>
      </c>
      <c r="AC42" s="43">
        <v>0.7</v>
      </c>
      <c r="AD42" s="90">
        <f t="shared" si="18"/>
        <v>16.799999999999997</v>
      </c>
      <c r="AE42" s="91">
        <f t="shared" si="25"/>
        <v>0</v>
      </c>
      <c r="AF42" s="45">
        <v>0.3</v>
      </c>
      <c r="AG42" s="46">
        <f t="shared" si="26"/>
        <v>0</v>
      </c>
      <c r="AH42" s="11">
        <f t="shared" si="27"/>
        <v>0</v>
      </c>
      <c r="AI42" s="11"/>
      <c r="AJ42" s="11">
        <f t="shared" si="28"/>
        <v>0</v>
      </c>
      <c r="AK42" s="11"/>
      <c r="AL42" s="11">
        <f t="shared" si="29"/>
        <v>0</v>
      </c>
      <c r="AN42" s="11">
        <f t="shared" si="30"/>
        <v>0</v>
      </c>
      <c r="AO42" s="12">
        <f t="shared" si="31"/>
        <v>0</v>
      </c>
    </row>
    <row r="43" spans="1:41" ht="14.25" thickTop="1" thickBot="1" x14ac:dyDescent="0.25">
      <c r="A43" s="12" t="s">
        <v>38</v>
      </c>
      <c r="B43" s="324" t="s">
        <v>41</v>
      </c>
      <c r="C43" s="425" t="s">
        <v>544</v>
      </c>
      <c r="D43" s="71" t="s">
        <v>428</v>
      </c>
      <c r="E43" s="92" t="s">
        <v>5</v>
      </c>
      <c r="F43" s="382"/>
      <c r="G43" s="73"/>
      <c r="H43" s="74">
        <f t="shared" si="13"/>
        <v>365</v>
      </c>
      <c r="I43" s="75"/>
      <c r="J43" s="76">
        <v>39</v>
      </c>
      <c r="K43" s="77">
        <v>0.85</v>
      </c>
      <c r="L43" s="78">
        <f t="shared" si="14"/>
        <v>33.15</v>
      </c>
      <c r="M43" s="78">
        <v>11</v>
      </c>
      <c r="N43" s="80">
        <f t="shared" si="15"/>
        <v>0</v>
      </c>
      <c r="O43" s="80">
        <f t="shared" si="19"/>
        <v>0</v>
      </c>
      <c r="P43" s="264">
        <f t="shared" si="16"/>
        <v>0</v>
      </c>
      <c r="Q43" s="81">
        <v>7.4</v>
      </c>
      <c r="R43" s="80">
        <f t="shared" si="20"/>
        <v>0</v>
      </c>
      <c r="S43" s="78"/>
      <c r="T43" s="80"/>
      <c r="U43" s="83" t="str">
        <f t="shared" si="21"/>
        <v xml:space="preserve"> </v>
      </c>
      <c r="V43" s="84"/>
      <c r="W43" s="85"/>
      <c r="X43" s="94"/>
      <c r="Y43" s="87">
        <f t="shared" si="22"/>
        <v>0</v>
      </c>
      <c r="Z43" s="88">
        <f t="shared" si="17"/>
        <v>0</v>
      </c>
      <c r="AA43" s="89">
        <f t="shared" si="23"/>
        <v>39</v>
      </c>
      <c r="AB43" s="89">
        <f t="shared" si="24"/>
        <v>33.15</v>
      </c>
      <c r="AC43" s="43">
        <v>0.7</v>
      </c>
      <c r="AD43" s="90">
        <f t="shared" si="18"/>
        <v>33.15</v>
      </c>
      <c r="AE43" s="91">
        <f t="shared" si="25"/>
        <v>0</v>
      </c>
      <c r="AF43" s="45">
        <v>0.3</v>
      </c>
      <c r="AG43" s="46">
        <f t="shared" si="26"/>
        <v>0</v>
      </c>
      <c r="AH43" s="11">
        <f t="shared" si="27"/>
        <v>0</v>
      </c>
      <c r="AI43" s="11"/>
      <c r="AJ43" s="11">
        <f t="shared" si="28"/>
        <v>0</v>
      </c>
      <c r="AK43" s="11"/>
      <c r="AL43" s="11">
        <f t="shared" si="29"/>
        <v>0</v>
      </c>
      <c r="AN43" s="11">
        <f t="shared" si="30"/>
        <v>0</v>
      </c>
      <c r="AO43" s="12">
        <f t="shared" si="31"/>
        <v>0</v>
      </c>
    </row>
    <row r="44" spans="1:41" ht="14.25" thickTop="1" thickBot="1" x14ac:dyDescent="0.25">
      <c r="A44" s="12" t="s">
        <v>38</v>
      </c>
      <c r="B44" s="324" t="s">
        <v>41</v>
      </c>
      <c r="C44" s="425" t="s">
        <v>544</v>
      </c>
      <c r="D44" s="71" t="s">
        <v>429</v>
      </c>
      <c r="E44" s="72" t="s">
        <v>6</v>
      </c>
      <c r="F44" s="382"/>
      <c r="G44" s="73"/>
      <c r="H44" s="74">
        <f t="shared" si="13"/>
        <v>365</v>
      </c>
      <c r="I44" s="75"/>
      <c r="J44" s="76">
        <v>39</v>
      </c>
      <c r="K44" s="77">
        <v>0.7</v>
      </c>
      <c r="L44" s="78">
        <f t="shared" si="14"/>
        <v>27.299999999999997</v>
      </c>
      <c r="M44" s="78">
        <v>11</v>
      </c>
      <c r="N44" s="80">
        <f t="shared" si="15"/>
        <v>0</v>
      </c>
      <c r="O44" s="80">
        <f t="shared" si="19"/>
        <v>0</v>
      </c>
      <c r="P44" s="264">
        <f t="shared" si="16"/>
        <v>0</v>
      </c>
      <c r="Q44" s="81">
        <v>1.9</v>
      </c>
      <c r="R44" s="80">
        <f t="shared" si="20"/>
        <v>0</v>
      </c>
      <c r="S44" s="78">
        <v>8</v>
      </c>
      <c r="T44" s="80">
        <f>F44*S44</f>
        <v>0</v>
      </c>
      <c r="U44" s="83" t="str">
        <f t="shared" si="21"/>
        <v xml:space="preserve"> </v>
      </c>
      <c r="V44" s="84"/>
      <c r="W44" s="85"/>
      <c r="X44" s="94"/>
      <c r="Y44" s="87">
        <f t="shared" si="22"/>
        <v>0</v>
      </c>
      <c r="Z44" s="88">
        <f t="shared" si="17"/>
        <v>0</v>
      </c>
      <c r="AA44" s="89">
        <f t="shared" si="23"/>
        <v>39</v>
      </c>
      <c r="AB44" s="89">
        <f t="shared" si="24"/>
        <v>27.299999999999997</v>
      </c>
      <c r="AC44" s="43">
        <v>0.7</v>
      </c>
      <c r="AD44" s="90">
        <f t="shared" si="18"/>
        <v>27.299999999999997</v>
      </c>
      <c r="AE44" s="91">
        <f t="shared" si="25"/>
        <v>0</v>
      </c>
      <c r="AF44" s="45">
        <v>0.3</v>
      </c>
      <c r="AG44" s="46">
        <f t="shared" si="26"/>
        <v>0</v>
      </c>
      <c r="AH44" s="11">
        <f t="shared" si="27"/>
        <v>0</v>
      </c>
      <c r="AI44" s="11"/>
      <c r="AJ44" s="11">
        <f t="shared" si="28"/>
        <v>0</v>
      </c>
      <c r="AK44" s="11"/>
      <c r="AL44" s="11">
        <f t="shared" si="29"/>
        <v>0</v>
      </c>
      <c r="AN44" s="11">
        <f t="shared" si="30"/>
        <v>0</v>
      </c>
      <c r="AO44" s="12">
        <f t="shared" si="31"/>
        <v>0</v>
      </c>
    </row>
    <row r="45" spans="1:41" ht="14.25" thickTop="1" thickBot="1" x14ac:dyDescent="0.25">
      <c r="A45" s="12" t="s">
        <v>38</v>
      </c>
      <c r="B45" s="324" t="s">
        <v>41</v>
      </c>
      <c r="C45" s="425" t="s">
        <v>544</v>
      </c>
      <c r="D45" s="71" t="s">
        <v>430</v>
      </c>
      <c r="E45" s="92" t="s">
        <v>5</v>
      </c>
      <c r="F45" s="382"/>
      <c r="G45" s="73"/>
      <c r="H45" s="74">
        <f t="shared" si="13"/>
        <v>365</v>
      </c>
      <c r="I45" s="75"/>
      <c r="J45" s="76">
        <v>61</v>
      </c>
      <c r="K45" s="77">
        <v>0.85</v>
      </c>
      <c r="L45" s="78">
        <f t="shared" si="14"/>
        <v>51.85</v>
      </c>
      <c r="M45" s="78">
        <v>20</v>
      </c>
      <c r="N45" s="80">
        <f t="shared" si="15"/>
        <v>0</v>
      </c>
      <c r="O45" s="80">
        <f t="shared" si="19"/>
        <v>0</v>
      </c>
      <c r="P45" s="264">
        <f t="shared" si="16"/>
        <v>0</v>
      </c>
      <c r="Q45" s="81">
        <v>11.4</v>
      </c>
      <c r="R45" s="80">
        <f t="shared" si="20"/>
        <v>0</v>
      </c>
      <c r="S45" s="78"/>
      <c r="T45" s="80"/>
      <c r="U45" s="83" t="str">
        <f t="shared" si="21"/>
        <v xml:space="preserve"> </v>
      </c>
      <c r="V45" s="84"/>
      <c r="W45" s="85"/>
      <c r="X45" s="94"/>
      <c r="Y45" s="87">
        <f t="shared" si="22"/>
        <v>0</v>
      </c>
      <c r="Z45" s="88">
        <f t="shared" si="17"/>
        <v>0</v>
      </c>
      <c r="AA45" s="89">
        <f t="shared" si="23"/>
        <v>61</v>
      </c>
      <c r="AB45" s="89">
        <f t="shared" si="24"/>
        <v>51.85</v>
      </c>
      <c r="AC45" s="43">
        <v>0.7</v>
      </c>
      <c r="AD45" s="90">
        <f t="shared" si="18"/>
        <v>51.85</v>
      </c>
      <c r="AE45" s="91">
        <f t="shared" si="25"/>
        <v>0</v>
      </c>
      <c r="AF45" s="45">
        <v>0.7</v>
      </c>
      <c r="AG45" s="46">
        <f t="shared" si="26"/>
        <v>0</v>
      </c>
      <c r="AH45" s="11">
        <f t="shared" si="27"/>
        <v>0</v>
      </c>
      <c r="AI45" s="11"/>
      <c r="AJ45" s="11">
        <f t="shared" si="28"/>
        <v>0</v>
      </c>
      <c r="AK45" s="11"/>
      <c r="AL45" s="11">
        <f t="shared" si="29"/>
        <v>0</v>
      </c>
      <c r="AN45" s="11">
        <f t="shared" si="30"/>
        <v>0</v>
      </c>
      <c r="AO45" s="12">
        <f t="shared" si="31"/>
        <v>0</v>
      </c>
    </row>
    <row r="46" spans="1:41" ht="14.25" thickTop="1" thickBot="1" x14ac:dyDescent="0.25">
      <c r="A46" s="12" t="s">
        <v>38</v>
      </c>
      <c r="B46" s="324" t="s">
        <v>41</v>
      </c>
      <c r="C46" s="425" t="s">
        <v>544</v>
      </c>
      <c r="D46" s="71" t="s">
        <v>431</v>
      </c>
      <c r="E46" s="72" t="s">
        <v>6</v>
      </c>
      <c r="F46" s="382"/>
      <c r="G46" s="73"/>
      <c r="H46" s="74">
        <f t="shared" si="13"/>
        <v>365</v>
      </c>
      <c r="I46" s="75"/>
      <c r="J46" s="76">
        <v>61</v>
      </c>
      <c r="K46" s="77">
        <v>0.7</v>
      </c>
      <c r="L46" s="78">
        <f t="shared" si="14"/>
        <v>42.699999999999996</v>
      </c>
      <c r="M46" s="78">
        <v>20</v>
      </c>
      <c r="N46" s="80">
        <f t="shared" si="15"/>
        <v>0</v>
      </c>
      <c r="O46" s="80">
        <f t="shared" si="19"/>
        <v>0</v>
      </c>
      <c r="P46" s="264">
        <f t="shared" si="16"/>
        <v>0</v>
      </c>
      <c r="Q46" s="81">
        <v>2.9</v>
      </c>
      <c r="R46" s="80">
        <f t="shared" si="20"/>
        <v>0</v>
      </c>
      <c r="S46" s="78">
        <v>12.3</v>
      </c>
      <c r="T46" s="80">
        <f>F46*S46</f>
        <v>0</v>
      </c>
      <c r="U46" s="83" t="str">
        <f t="shared" si="21"/>
        <v xml:space="preserve"> </v>
      </c>
      <c r="V46" s="84"/>
      <c r="W46" s="85"/>
      <c r="X46" s="94"/>
      <c r="Y46" s="87">
        <f t="shared" si="22"/>
        <v>0</v>
      </c>
      <c r="Z46" s="88">
        <f t="shared" si="17"/>
        <v>0</v>
      </c>
      <c r="AA46" s="89">
        <f t="shared" si="23"/>
        <v>61</v>
      </c>
      <c r="AB46" s="89">
        <f t="shared" si="24"/>
        <v>42.699999999999996</v>
      </c>
      <c r="AC46" s="43">
        <v>0.7</v>
      </c>
      <c r="AD46" s="90">
        <f t="shared" si="18"/>
        <v>42.699999999999996</v>
      </c>
      <c r="AE46" s="91">
        <f t="shared" si="25"/>
        <v>0</v>
      </c>
      <c r="AF46" s="45">
        <v>0.7</v>
      </c>
      <c r="AG46" s="46">
        <f t="shared" si="26"/>
        <v>0</v>
      </c>
      <c r="AH46" s="11">
        <f t="shared" si="27"/>
        <v>0</v>
      </c>
      <c r="AI46" s="11"/>
      <c r="AJ46" s="11">
        <f t="shared" si="28"/>
        <v>0</v>
      </c>
      <c r="AK46" s="11"/>
      <c r="AL46" s="11">
        <f t="shared" si="29"/>
        <v>0</v>
      </c>
      <c r="AN46" s="11">
        <f t="shared" si="30"/>
        <v>0</v>
      </c>
      <c r="AO46" s="12">
        <f t="shared" si="31"/>
        <v>0</v>
      </c>
    </row>
    <row r="47" spans="1:41" ht="14.25" thickTop="1" thickBot="1" x14ac:dyDescent="0.25">
      <c r="A47" s="12" t="s">
        <v>38</v>
      </c>
      <c r="B47" s="324" t="s">
        <v>41</v>
      </c>
      <c r="C47" s="425" t="s">
        <v>544</v>
      </c>
      <c r="D47" s="71" t="s">
        <v>432</v>
      </c>
      <c r="E47" s="92" t="s">
        <v>5</v>
      </c>
      <c r="F47" s="382"/>
      <c r="G47" s="73"/>
      <c r="H47" s="74">
        <f t="shared" si="13"/>
        <v>365</v>
      </c>
      <c r="I47" s="75"/>
      <c r="J47" s="76">
        <v>77</v>
      </c>
      <c r="K47" s="77">
        <v>0.85</v>
      </c>
      <c r="L47" s="78">
        <f t="shared" si="14"/>
        <v>65.45</v>
      </c>
      <c r="M47" s="78">
        <v>23</v>
      </c>
      <c r="N47" s="80">
        <f t="shared" si="15"/>
        <v>0</v>
      </c>
      <c r="O47" s="80">
        <f t="shared" si="19"/>
        <v>0</v>
      </c>
      <c r="P47" s="264">
        <f t="shared" si="16"/>
        <v>0</v>
      </c>
      <c r="Q47" s="81">
        <v>14.1</v>
      </c>
      <c r="R47" s="80">
        <f t="shared" si="20"/>
        <v>0</v>
      </c>
      <c r="S47" s="78"/>
      <c r="T47" s="80"/>
      <c r="U47" s="83" t="str">
        <f t="shared" si="21"/>
        <v xml:space="preserve"> </v>
      </c>
      <c r="V47" s="84"/>
      <c r="W47" s="85"/>
      <c r="X47" s="94"/>
      <c r="Y47" s="87">
        <f t="shared" si="22"/>
        <v>0</v>
      </c>
      <c r="Z47" s="88">
        <f t="shared" si="17"/>
        <v>0</v>
      </c>
      <c r="AA47" s="89">
        <f t="shared" si="23"/>
        <v>77</v>
      </c>
      <c r="AB47" s="89">
        <f t="shared" si="24"/>
        <v>65.45</v>
      </c>
      <c r="AC47" s="43">
        <v>0.7</v>
      </c>
      <c r="AD47" s="90">
        <f t="shared" si="18"/>
        <v>65.45</v>
      </c>
      <c r="AE47" s="91">
        <f t="shared" si="25"/>
        <v>0</v>
      </c>
      <c r="AF47" s="45">
        <v>1</v>
      </c>
      <c r="AG47" s="46">
        <f t="shared" si="26"/>
        <v>0</v>
      </c>
      <c r="AH47" s="11">
        <f t="shared" si="27"/>
        <v>0</v>
      </c>
      <c r="AI47" s="11"/>
      <c r="AJ47" s="11">
        <f t="shared" si="28"/>
        <v>0</v>
      </c>
      <c r="AK47" s="11"/>
      <c r="AL47" s="11">
        <f t="shared" si="29"/>
        <v>0</v>
      </c>
      <c r="AN47" s="11">
        <f t="shared" si="30"/>
        <v>0</v>
      </c>
      <c r="AO47" s="12">
        <f t="shared" si="31"/>
        <v>0</v>
      </c>
    </row>
    <row r="48" spans="1:41" ht="14.25" thickTop="1" thickBot="1" x14ac:dyDescent="0.25">
      <c r="A48" s="12" t="s">
        <v>38</v>
      </c>
      <c r="B48" s="324" t="s">
        <v>41</v>
      </c>
      <c r="C48" s="426" t="s">
        <v>544</v>
      </c>
      <c r="D48" s="95" t="s">
        <v>433</v>
      </c>
      <c r="E48" s="48" t="s">
        <v>6</v>
      </c>
      <c r="F48" s="381"/>
      <c r="G48" s="49"/>
      <c r="H48" s="50">
        <f t="shared" si="13"/>
        <v>365</v>
      </c>
      <c r="I48" s="51"/>
      <c r="J48" s="52">
        <v>77</v>
      </c>
      <c r="K48" s="53">
        <v>0.7</v>
      </c>
      <c r="L48" s="54">
        <f t="shared" si="14"/>
        <v>53.9</v>
      </c>
      <c r="M48" s="54">
        <v>23</v>
      </c>
      <c r="N48" s="55">
        <f t="shared" si="15"/>
        <v>0</v>
      </c>
      <c r="O48" s="55">
        <f t="shared" si="19"/>
        <v>0</v>
      </c>
      <c r="P48" s="290">
        <f t="shared" si="16"/>
        <v>0</v>
      </c>
      <c r="Q48" s="56">
        <v>3.6</v>
      </c>
      <c r="R48" s="55">
        <f t="shared" si="20"/>
        <v>0</v>
      </c>
      <c r="S48" s="54">
        <v>15.1</v>
      </c>
      <c r="T48" s="55">
        <f>F48*S48</f>
        <v>0</v>
      </c>
      <c r="U48" s="97" t="str">
        <f t="shared" si="21"/>
        <v xml:space="preserve"> </v>
      </c>
      <c r="V48" s="98"/>
      <c r="W48" s="99"/>
      <c r="X48" s="100"/>
      <c r="Y48" s="101">
        <f t="shared" si="22"/>
        <v>0</v>
      </c>
      <c r="Z48" s="102">
        <f t="shared" si="17"/>
        <v>0</v>
      </c>
      <c r="AA48" s="103">
        <f t="shared" si="23"/>
        <v>77</v>
      </c>
      <c r="AB48" s="103">
        <f t="shared" si="24"/>
        <v>53.9</v>
      </c>
      <c r="AC48" s="43">
        <v>0.7</v>
      </c>
      <c r="AD48" s="60">
        <f t="shared" si="18"/>
        <v>53.9</v>
      </c>
      <c r="AE48" s="104">
        <f t="shared" si="25"/>
        <v>0</v>
      </c>
      <c r="AF48" s="194">
        <v>1</v>
      </c>
      <c r="AG48" s="113">
        <f t="shared" si="26"/>
        <v>0</v>
      </c>
      <c r="AH48" s="11">
        <f t="shared" si="27"/>
        <v>0</v>
      </c>
      <c r="AI48" s="11"/>
      <c r="AJ48" s="11">
        <f t="shared" si="28"/>
        <v>0</v>
      </c>
      <c r="AK48" s="11"/>
      <c r="AL48" s="11">
        <f t="shared" si="29"/>
        <v>0</v>
      </c>
      <c r="AN48" s="11">
        <f t="shared" si="30"/>
        <v>0</v>
      </c>
      <c r="AO48" s="12">
        <f t="shared" si="31"/>
        <v>0</v>
      </c>
    </row>
    <row r="49" spans="1:41" ht="13.5" thickBot="1" x14ac:dyDescent="0.25">
      <c r="A49" s="12" t="s">
        <v>38</v>
      </c>
      <c r="B49" s="324" t="s">
        <v>41</v>
      </c>
      <c r="C49" s="425" t="s">
        <v>543</v>
      </c>
      <c r="D49" s="105" t="s">
        <v>434</v>
      </c>
      <c r="E49" s="25" t="s">
        <v>5</v>
      </c>
      <c r="F49" s="380"/>
      <c r="G49" s="107"/>
      <c r="H49" s="27">
        <f t="shared" si="13"/>
        <v>365</v>
      </c>
      <c r="I49" s="108"/>
      <c r="J49" s="29">
        <v>45</v>
      </c>
      <c r="K49" s="30">
        <v>0.85</v>
      </c>
      <c r="L49" s="31">
        <f t="shared" si="14"/>
        <v>38.25</v>
      </c>
      <c r="M49" s="31">
        <v>15</v>
      </c>
      <c r="N49" s="33">
        <f t="shared" si="15"/>
        <v>0</v>
      </c>
      <c r="O49" s="33">
        <f t="shared" si="19"/>
        <v>0</v>
      </c>
      <c r="P49" s="349">
        <f t="shared" si="16"/>
        <v>0</v>
      </c>
      <c r="Q49" s="34">
        <v>9.3000000000000007</v>
      </c>
      <c r="R49" s="33">
        <f t="shared" si="20"/>
        <v>0</v>
      </c>
      <c r="S49" s="31"/>
      <c r="T49" s="33"/>
      <c r="U49" s="62" t="str">
        <f t="shared" si="21"/>
        <v xml:space="preserve"> </v>
      </c>
      <c r="V49" s="63"/>
      <c r="W49" s="64"/>
      <c r="X49" s="65"/>
      <c r="Y49" s="66">
        <f t="shared" si="22"/>
        <v>0</v>
      </c>
      <c r="Z49" s="67">
        <f t="shared" si="17"/>
        <v>0</v>
      </c>
      <c r="AA49" s="68">
        <f t="shared" si="23"/>
        <v>45</v>
      </c>
      <c r="AB49" s="68">
        <f t="shared" si="24"/>
        <v>38.25</v>
      </c>
      <c r="AC49" s="43">
        <v>0.7</v>
      </c>
      <c r="AD49" s="69">
        <f t="shared" si="18"/>
        <v>38.25</v>
      </c>
      <c r="AE49" s="70">
        <f t="shared" si="25"/>
        <v>0</v>
      </c>
      <c r="AF49" s="156">
        <v>0.56000000000000005</v>
      </c>
      <c r="AG49" s="157">
        <f t="shared" si="26"/>
        <v>0</v>
      </c>
      <c r="AH49" s="11">
        <f t="shared" si="27"/>
        <v>0</v>
      </c>
      <c r="AI49" s="11"/>
      <c r="AJ49" s="11">
        <f t="shared" si="28"/>
        <v>0</v>
      </c>
      <c r="AK49" s="11"/>
      <c r="AL49" s="11">
        <f t="shared" si="29"/>
        <v>0</v>
      </c>
      <c r="AN49" s="11">
        <f t="shared" si="30"/>
        <v>0</v>
      </c>
      <c r="AO49" s="12">
        <f t="shared" si="31"/>
        <v>0</v>
      </c>
    </row>
    <row r="50" spans="1:41" ht="14.25" thickTop="1" thickBot="1" x14ac:dyDescent="0.25">
      <c r="A50" s="12" t="s">
        <v>38</v>
      </c>
      <c r="B50" s="324" t="s">
        <v>41</v>
      </c>
      <c r="C50" s="425" t="s">
        <v>543</v>
      </c>
      <c r="D50" s="71" t="s">
        <v>434</v>
      </c>
      <c r="E50" s="72" t="s">
        <v>6</v>
      </c>
      <c r="F50" s="382"/>
      <c r="G50" s="109"/>
      <c r="H50" s="74">
        <f t="shared" si="13"/>
        <v>365</v>
      </c>
      <c r="I50" s="110"/>
      <c r="J50" s="76">
        <v>45</v>
      </c>
      <c r="K50" s="77">
        <v>0.7</v>
      </c>
      <c r="L50" s="78">
        <f t="shared" si="14"/>
        <v>31.499999999999996</v>
      </c>
      <c r="M50" s="78">
        <v>15</v>
      </c>
      <c r="N50" s="80">
        <f t="shared" si="15"/>
        <v>0</v>
      </c>
      <c r="O50" s="80">
        <f t="shared" si="19"/>
        <v>0</v>
      </c>
      <c r="P50" s="264">
        <f t="shared" si="16"/>
        <v>0</v>
      </c>
      <c r="Q50" s="81">
        <v>2.4</v>
      </c>
      <c r="R50" s="80">
        <f t="shared" si="20"/>
        <v>0</v>
      </c>
      <c r="S50" s="78">
        <v>10</v>
      </c>
      <c r="T50" s="80">
        <f>F50*S50</f>
        <v>0</v>
      </c>
      <c r="U50" s="83" t="str">
        <f t="shared" si="21"/>
        <v xml:space="preserve"> </v>
      </c>
      <c r="V50" s="84"/>
      <c r="W50" s="85"/>
      <c r="X50" s="94"/>
      <c r="Y50" s="87">
        <f t="shared" si="22"/>
        <v>0</v>
      </c>
      <c r="Z50" s="88">
        <f t="shared" si="17"/>
        <v>0</v>
      </c>
      <c r="AA50" s="89">
        <f t="shared" si="23"/>
        <v>45</v>
      </c>
      <c r="AB50" s="89">
        <f t="shared" si="24"/>
        <v>31.499999999999996</v>
      </c>
      <c r="AC50" s="43">
        <v>0.7</v>
      </c>
      <c r="AD50" s="90">
        <f t="shared" si="18"/>
        <v>31.499999999999996</v>
      </c>
      <c r="AE50" s="91">
        <f t="shared" si="25"/>
        <v>0</v>
      </c>
      <c r="AF50" s="45">
        <v>0.56000000000000005</v>
      </c>
      <c r="AG50" s="46">
        <f t="shared" si="26"/>
        <v>0</v>
      </c>
      <c r="AH50" s="11">
        <f t="shared" si="27"/>
        <v>0</v>
      </c>
      <c r="AI50" s="11"/>
      <c r="AJ50" s="11">
        <f t="shared" si="28"/>
        <v>0</v>
      </c>
      <c r="AK50" s="11"/>
      <c r="AL50" s="11">
        <f t="shared" si="29"/>
        <v>0</v>
      </c>
      <c r="AN50" s="11">
        <f t="shared" si="30"/>
        <v>0</v>
      </c>
      <c r="AO50" s="12">
        <f t="shared" si="31"/>
        <v>0</v>
      </c>
    </row>
    <row r="51" spans="1:41" ht="14.25" thickTop="1" thickBot="1" x14ac:dyDescent="0.25">
      <c r="A51" s="12" t="s">
        <v>38</v>
      </c>
      <c r="B51" s="324" t="s">
        <v>41</v>
      </c>
      <c r="C51" s="425" t="s">
        <v>543</v>
      </c>
      <c r="D51" s="71" t="s">
        <v>435</v>
      </c>
      <c r="E51" s="92" t="s">
        <v>5</v>
      </c>
      <c r="F51" s="382"/>
      <c r="G51" s="109"/>
      <c r="H51" s="74">
        <f t="shared" si="13"/>
        <v>365</v>
      </c>
      <c r="I51" s="110"/>
      <c r="J51" s="76">
        <v>36</v>
      </c>
      <c r="K51" s="77">
        <v>0.85</v>
      </c>
      <c r="L51" s="78">
        <f t="shared" si="14"/>
        <v>30.599999999999998</v>
      </c>
      <c r="M51" s="78">
        <v>10.5</v>
      </c>
      <c r="N51" s="80">
        <f t="shared" si="15"/>
        <v>0</v>
      </c>
      <c r="O51" s="80">
        <f t="shared" si="19"/>
        <v>0</v>
      </c>
      <c r="P51" s="264">
        <f t="shared" si="16"/>
        <v>0</v>
      </c>
      <c r="Q51" s="81">
        <v>7</v>
      </c>
      <c r="R51" s="80">
        <f t="shared" si="20"/>
        <v>0</v>
      </c>
      <c r="S51" s="78"/>
      <c r="T51" s="80"/>
      <c r="U51" s="83" t="str">
        <f t="shared" si="21"/>
        <v xml:space="preserve"> </v>
      </c>
      <c r="V51" s="84"/>
      <c r="W51" s="85"/>
      <c r="X51" s="94"/>
      <c r="Y51" s="87">
        <f t="shared" si="22"/>
        <v>0</v>
      </c>
      <c r="Z51" s="88">
        <f t="shared" si="17"/>
        <v>0</v>
      </c>
      <c r="AA51" s="89">
        <f t="shared" si="23"/>
        <v>36</v>
      </c>
      <c r="AB51" s="89">
        <f t="shared" si="24"/>
        <v>30.599999999999998</v>
      </c>
      <c r="AC51" s="43">
        <v>0.7</v>
      </c>
      <c r="AD51" s="90">
        <f t="shared" si="18"/>
        <v>30.599999999999998</v>
      </c>
      <c r="AE51" s="91">
        <f t="shared" si="25"/>
        <v>0</v>
      </c>
      <c r="AF51" s="45">
        <v>0.3</v>
      </c>
      <c r="AG51" s="46">
        <f t="shared" si="26"/>
        <v>0</v>
      </c>
      <c r="AH51" s="11">
        <f t="shared" si="27"/>
        <v>0</v>
      </c>
      <c r="AI51" s="11"/>
      <c r="AJ51" s="11">
        <f t="shared" si="28"/>
        <v>0</v>
      </c>
      <c r="AK51" s="11"/>
      <c r="AL51" s="11">
        <f t="shared" si="29"/>
        <v>0</v>
      </c>
      <c r="AN51" s="11">
        <f t="shared" si="30"/>
        <v>0</v>
      </c>
      <c r="AO51" s="12">
        <f t="shared" si="31"/>
        <v>0</v>
      </c>
    </row>
    <row r="52" spans="1:41" ht="14.25" thickTop="1" thickBot="1" x14ac:dyDescent="0.25">
      <c r="A52" s="12" t="s">
        <v>38</v>
      </c>
      <c r="B52" s="324" t="s">
        <v>41</v>
      </c>
      <c r="C52" s="425" t="s">
        <v>543</v>
      </c>
      <c r="D52" s="71" t="s">
        <v>435</v>
      </c>
      <c r="E52" s="72" t="s">
        <v>6</v>
      </c>
      <c r="F52" s="382"/>
      <c r="G52" s="109"/>
      <c r="H52" s="74">
        <f t="shared" si="13"/>
        <v>365</v>
      </c>
      <c r="I52" s="110"/>
      <c r="J52" s="76">
        <v>36</v>
      </c>
      <c r="K52" s="77">
        <v>0.7</v>
      </c>
      <c r="L52" s="78">
        <f t="shared" si="14"/>
        <v>25.2</v>
      </c>
      <c r="M52" s="78">
        <v>10.5</v>
      </c>
      <c r="N52" s="80">
        <f t="shared" si="15"/>
        <v>0</v>
      </c>
      <c r="O52" s="80">
        <f t="shared" si="19"/>
        <v>0</v>
      </c>
      <c r="P52" s="264">
        <f t="shared" si="16"/>
        <v>0</v>
      </c>
      <c r="Q52" s="81">
        <v>1.8</v>
      </c>
      <c r="R52" s="80">
        <f t="shared" si="20"/>
        <v>0</v>
      </c>
      <c r="S52" s="78">
        <v>7.6</v>
      </c>
      <c r="T52" s="80">
        <f>F52*S52</f>
        <v>0</v>
      </c>
      <c r="U52" s="83" t="str">
        <f t="shared" si="21"/>
        <v xml:space="preserve"> </v>
      </c>
      <c r="V52" s="84"/>
      <c r="W52" s="85"/>
      <c r="X52" s="94"/>
      <c r="Y52" s="87">
        <f t="shared" si="22"/>
        <v>0</v>
      </c>
      <c r="Z52" s="88">
        <f t="shared" si="17"/>
        <v>0</v>
      </c>
      <c r="AA52" s="89">
        <f t="shared" si="23"/>
        <v>36</v>
      </c>
      <c r="AB52" s="89">
        <f t="shared" si="24"/>
        <v>25.2</v>
      </c>
      <c r="AC52" s="43">
        <v>0.7</v>
      </c>
      <c r="AD52" s="90">
        <f t="shared" si="18"/>
        <v>25.2</v>
      </c>
      <c r="AE52" s="91">
        <f t="shared" si="25"/>
        <v>0</v>
      </c>
      <c r="AF52" s="45">
        <v>0.3</v>
      </c>
      <c r="AG52" s="46">
        <f t="shared" si="26"/>
        <v>0</v>
      </c>
      <c r="AH52" s="11">
        <f t="shared" si="27"/>
        <v>0</v>
      </c>
      <c r="AI52" s="11"/>
      <c r="AJ52" s="11">
        <f t="shared" si="28"/>
        <v>0</v>
      </c>
      <c r="AK52" s="11"/>
      <c r="AL52" s="11">
        <f t="shared" si="29"/>
        <v>0</v>
      </c>
      <c r="AN52" s="11">
        <f t="shared" si="30"/>
        <v>0</v>
      </c>
      <c r="AO52" s="12">
        <f t="shared" si="31"/>
        <v>0</v>
      </c>
    </row>
    <row r="53" spans="1:41" ht="14.25" thickTop="1" thickBot="1" x14ac:dyDescent="0.25">
      <c r="A53" s="12" t="s">
        <v>38</v>
      </c>
      <c r="B53" s="324" t="s">
        <v>41</v>
      </c>
      <c r="C53" s="425" t="s">
        <v>543</v>
      </c>
      <c r="D53" s="71" t="s">
        <v>436</v>
      </c>
      <c r="E53" s="92" t="s">
        <v>5</v>
      </c>
      <c r="F53" s="382"/>
      <c r="G53" s="109"/>
      <c r="H53" s="74">
        <f t="shared" si="13"/>
        <v>365</v>
      </c>
      <c r="I53" s="110"/>
      <c r="J53" s="76">
        <v>50.3</v>
      </c>
      <c r="K53" s="77">
        <v>0.85</v>
      </c>
      <c r="L53" s="78">
        <f t="shared" si="14"/>
        <v>42.754999999999995</v>
      </c>
      <c r="M53" s="78">
        <v>16.600000000000001</v>
      </c>
      <c r="N53" s="80">
        <f t="shared" si="15"/>
        <v>0</v>
      </c>
      <c r="O53" s="80">
        <f t="shared" si="19"/>
        <v>0</v>
      </c>
      <c r="P53" s="264">
        <f t="shared" si="16"/>
        <v>0</v>
      </c>
      <c r="Q53" s="81">
        <v>10.199999999999999</v>
      </c>
      <c r="R53" s="80">
        <f t="shared" si="20"/>
        <v>0</v>
      </c>
      <c r="S53" s="78"/>
      <c r="T53" s="80"/>
      <c r="U53" s="83" t="str">
        <f t="shared" si="21"/>
        <v xml:space="preserve"> </v>
      </c>
      <c r="V53" s="84"/>
      <c r="W53" s="85"/>
      <c r="X53" s="94"/>
      <c r="Y53" s="87">
        <f t="shared" si="22"/>
        <v>0</v>
      </c>
      <c r="Z53" s="88">
        <f t="shared" si="17"/>
        <v>0</v>
      </c>
      <c r="AA53" s="89">
        <f t="shared" si="23"/>
        <v>50.3</v>
      </c>
      <c r="AB53" s="89">
        <f t="shared" si="24"/>
        <v>42.754999999999995</v>
      </c>
      <c r="AC53" s="43">
        <v>0.7</v>
      </c>
      <c r="AD53" s="90">
        <f t="shared" si="18"/>
        <v>42.754999999999995</v>
      </c>
      <c r="AE53" s="91">
        <f t="shared" si="25"/>
        <v>0</v>
      </c>
      <c r="AF53" s="45">
        <v>0.61</v>
      </c>
      <c r="AG53" s="46">
        <f t="shared" si="26"/>
        <v>0</v>
      </c>
      <c r="AH53" s="11">
        <f t="shared" si="27"/>
        <v>0</v>
      </c>
      <c r="AI53" s="11"/>
      <c r="AJ53" s="11">
        <f t="shared" si="28"/>
        <v>0</v>
      </c>
      <c r="AK53" s="11"/>
      <c r="AL53" s="11">
        <f t="shared" si="29"/>
        <v>0</v>
      </c>
      <c r="AN53" s="11">
        <f t="shared" si="30"/>
        <v>0</v>
      </c>
      <c r="AO53" s="12">
        <f t="shared" si="31"/>
        <v>0</v>
      </c>
    </row>
    <row r="54" spans="1:41" ht="14.25" thickTop="1" thickBot="1" x14ac:dyDescent="0.25">
      <c r="A54" s="12" t="s">
        <v>38</v>
      </c>
      <c r="B54" s="324" t="s">
        <v>41</v>
      </c>
      <c r="C54" s="425" t="s">
        <v>543</v>
      </c>
      <c r="D54" s="71" t="s">
        <v>437</v>
      </c>
      <c r="E54" s="72" t="s">
        <v>6</v>
      </c>
      <c r="F54" s="382"/>
      <c r="G54" s="109"/>
      <c r="H54" s="74">
        <f t="shared" si="13"/>
        <v>365</v>
      </c>
      <c r="I54" s="110"/>
      <c r="J54" s="76">
        <v>50.3</v>
      </c>
      <c r="K54" s="77">
        <v>0.7</v>
      </c>
      <c r="L54" s="78">
        <f t="shared" si="14"/>
        <v>35.209999999999994</v>
      </c>
      <c r="M54" s="78">
        <v>16.600000000000001</v>
      </c>
      <c r="N54" s="80">
        <f t="shared" si="15"/>
        <v>0</v>
      </c>
      <c r="O54" s="80">
        <f t="shared" si="19"/>
        <v>0</v>
      </c>
      <c r="P54" s="264">
        <f t="shared" si="16"/>
        <v>0</v>
      </c>
      <c r="Q54" s="81">
        <v>2.7</v>
      </c>
      <c r="R54" s="80">
        <f t="shared" si="20"/>
        <v>0</v>
      </c>
      <c r="S54" s="78">
        <v>11</v>
      </c>
      <c r="T54" s="80">
        <f>F54*S54</f>
        <v>0</v>
      </c>
      <c r="U54" s="83" t="str">
        <f t="shared" si="21"/>
        <v xml:space="preserve"> </v>
      </c>
      <c r="V54" s="84"/>
      <c r="W54" s="85"/>
      <c r="X54" s="94"/>
      <c r="Y54" s="87">
        <f t="shared" si="22"/>
        <v>0</v>
      </c>
      <c r="Z54" s="88">
        <f t="shared" si="17"/>
        <v>0</v>
      </c>
      <c r="AA54" s="89">
        <f t="shared" si="23"/>
        <v>50.3</v>
      </c>
      <c r="AB54" s="89">
        <f t="shared" si="24"/>
        <v>35.209999999999994</v>
      </c>
      <c r="AC54" s="43">
        <v>0.7</v>
      </c>
      <c r="AD54" s="90">
        <f t="shared" si="18"/>
        <v>35.209999999999994</v>
      </c>
      <c r="AE54" s="91">
        <f t="shared" si="25"/>
        <v>0</v>
      </c>
      <c r="AF54" s="45">
        <v>0.61</v>
      </c>
      <c r="AG54" s="46">
        <f t="shared" si="26"/>
        <v>0</v>
      </c>
      <c r="AH54" s="11">
        <f t="shared" si="27"/>
        <v>0</v>
      </c>
      <c r="AI54" s="11"/>
      <c r="AJ54" s="11">
        <f t="shared" si="28"/>
        <v>0</v>
      </c>
      <c r="AK54" s="11"/>
      <c r="AL54" s="11">
        <f t="shared" si="29"/>
        <v>0</v>
      </c>
      <c r="AN54" s="11">
        <f t="shared" si="30"/>
        <v>0</v>
      </c>
      <c r="AO54" s="12">
        <f t="shared" si="31"/>
        <v>0</v>
      </c>
    </row>
    <row r="55" spans="1:41" ht="14.25" thickTop="1" thickBot="1" x14ac:dyDescent="0.25">
      <c r="A55" s="12" t="s">
        <v>38</v>
      </c>
      <c r="B55" s="324" t="s">
        <v>41</v>
      </c>
      <c r="C55" s="425" t="s">
        <v>543</v>
      </c>
      <c r="D55" s="71" t="s">
        <v>438</v>
      </c>
      <c r="E55" s="92" t="s">
        <v>5</v>
      </c>
      <c r="F55" s="382"/>
      <c r="G55" s="109"/>
      <c r="H55" s="74">
        <f t="shared" si="13"/>
        <v>365</v>
      </c>
      <c r="I55" s="110"/>
      <c r="J55" s="76">
        <v>22</v>
      </c>
      <c r="K55" s="77">
        <v>0.85</v>
      </c>
      <c r="L55" s="78">
        <f t="shared" si="14"/>
        <v>18.7</v>
      </c>
      <c r="M55" s="78">
        <v>7</v>
      </c>
      <c r="N55" s="80">
        <f t="shared" si="15"/>
        <v>0</v>
      </c>
      <c r="O55" s="80">
        <f t="shared" si="19"/>
        <v>0</v>
      </c>
      <c r="P55" s="264">
        <f t="shared" si="16"/>
        <v>0</v>
      </c>
      <c r="Q55" s="81">
        <v>4.5999999999999996</v>
      </c>
      <c r="R55" s="80">
        <f t="shared" si="20"/>
        <v>0</v>
      </c>
      <c r="S55" s="78"/>
      <c r="T55" s="80"/>
      <c r="U55" s="83" t="str">
        <f t="shared" si="21"/>
        <v xml:space="preserve"> </v>
      </c>
      <c r="V55" s="84"/>
      <c r="W55" s="85"/>
      <c r="X55" s="94"/>
      <c r="Y55" s="87">
        <f t="shared" si="22"/>
        <v>0</v>
      </c>
      <c r="Z55" s="88">
        <f t="shared" si="17"/>
        <v>0</v>
      </c>
      <c r="AA55" s="89">
        <f t="shared" si="23"/>
        <v>22</v>
      </c>
      <c r="AB55" s="89">
        <f t="shared" si="24"/>
        <v>18.7</v>
      </c>
      <c r="AC55" s="43">
        <v>0.7</v>
      </c>
      <c r="AD55" s="90">
        <f t="shared" si="18"/>
        <v>18.7</v>
      </c>
      <c r="AE55" s="91">
        <f t="shared" si="25"/>
        <v>0</v>
      </c>
      <c r="AF55" s="45">
        <v>0.3</v>
      </c>
      <c r="AG55" s="46">
        <f t="shared" si="26"/>
        <v>0</v>
      </c>
      <c r="AH55" s="11">
        <f t="shared" si="27"/>
        <v>0</v>
      </c>
      <c r="AI55" s="11"/>
      <c r="AJ55" s="11">
        <f t="shared" si="28"/>
        <v>0</v>
      </c>
      <c r="AK55" s="11"/>
      <c r="AL55" s="11">
        <f t="shared" si="29"/>
        <v>0</v>
      </c>
      <c r="AN55" s="11">
        <f t="shared" si="30"/>
        <v>0</v>
      </c>
      <c r="AO55" s="12">
        <f t="shared" si="31"/>
        <v>0</v>
      </c>
    </row>
    <row r="56" spans="1:41" ht="14.25" thickTop="1" thickBot="1" x14ac:dyDescent="0.25">
      <c r="A56" s="12" t="s">
        <v>38</v>
      </c>
      <c r="B56" s="324" t="s">
        <v>41</v>
      </c>
      <c r="C56" s="425" t="s">
        <v>543</v>
      </c>
      <c r="D56" s="71" t="s">
        <v>438</v>
      </c>
      <c r="E56" s="72" t="s">
        <v>6</v>
      </c>
      <c r="F56" s="382"/>
      <c r="G56" s="109"/>
      <c r="H56" s="74">
        <f t="shared" si="13"/>
        <v>365</v>
      </c>
      <c r="I56" s="110"/>
      <c r="J56" s="76">
        <v>22</v>
      </c>
      <c r="K56" s="77">
        <v>0.7</v>
      </c>
      <c r="L56" s="78">
        <f t="shared" si="14"/>
        <v>15.399999999999999</v>
      </c>
      <c r="M56" s="78">
        <v>7</v>
      </c>
      <c r="N56" s="80">
        <f>F56*J56</f>
        <v>0</v>
      </c>
      <c r="O56" s="80">
        <f t="shared" si="19"/>
        <v>0</v>
      </c>
      <c r="P56" s="264">
        <f t="shared" si="16"/>
        <v>0</v>
      </c>
      <c r="Q56" s="81">
        <v>1.2</v>
      </c>
      <c r="R56" s="80">
        <f t="shared" si="20"/>
        <v>0</v>
      </c>
      <c r="S56" s="78">
        <v>4.9000000000000004</v>
      </c>
      <c r="T56" s="80">
        <f>F56*S56</f>
        <v>0</v>
      </c>
      <c r="U56" s="83" t="str">
        <f t="shared" si="21"/>
        <v xml:space="preserve"> </v>
      </c>
      <c r="V56" s="84"/>
      <c r="W56" s="85"/>
      <c r="X56" s="94"/>
      <c r="Y56" s="87">
        <f t="shared" si="22"/>
        <v>0</v>
      </c>
      <c r="Z56" s="88">
        <f t="shared" si="17"/>
        <v>0</v>
      </c>
      <c r="AA56" s="89">
        <f t="shared" si="23"/>
        <v>22</v>
      </c>
      <c r="AB56" s="89">
        <f t="shared" si="24"/>
        <v>15.399999999999999</v>
      </c>
      <c r="AC56" s="43">
        <v>0.7</v>
      </c>
      <c r="AD56" s="90">
        <f t="shared" si="18"/>
        <v>15.399999999999999</v>
      </c>
      <c r="AE56" s="91">
        <f t="shared" si="25"/>
        <v>0</v>
      </c>
      <c r="AF56" s="45">
        <v>0.3</v>
      </c>
      <c r="AG56" s="46">
        <f t="shared" si="26"/>
        <v>0</v>
      </c>
      <c r="AH56" s="11">
        <f t="shared" si="27"/>
        <v>0</v>
      </c>
      <c r="AI56" s="11"/>
      <c r="AJ56" s="11">
        <f t="shared" si="28"/>
        <v>0</v>
      </c>
      <c r="AK56" s="11"/>
      <c r="AL56" s="11">
        <f t="shared" si="29"/>
        <v>0</v>
      </c>
      <c r="AN56" s="11">
        <f t="shared" si="30"/>
        <v>0</v>
      </c>
      <c r="AO56" s="12">
        <f t="shared" si="31"/>
        <v>0</v>
      </c>
    </row>
    <row r="57" spans="1:41" ht="14.25" thickTop="1" thickBot="1" x14ac:dyDescent="0.25">
      <c r="A57" s="12" t="s">
        <v>38</v>
      </c>
      <c r="B57" s="324" t="s">
        <v>41</v>
      </c>
      <c r="C57" s="425" t="s">
        <v>543</v>
      </c>
      <c r="D57" s="71" t="s">
        <v>439</v>
      </c>
      <c r="E57" s="92" t="s">
        <v>5</v>
      </c>
      <c r="F57" s="382"/>
      <c r="G57" s="109"/>
      <c r="H57" s="74">
        <f t="shared" si="13"/>
        <v>365</v>
      </c>
      <c r="I57" s="110"/>
      <c r="J57" s="76">
        <v>37</v>
      </c>
      <c r="K57" s="77">
        <v>0.85</v>
      </c>
      <c r="L57" s="78">
        <f t="shared" si="14"/>
        <v>31.45</v>
      </c>
      <c r="M57" s="78">
        <v>11</v>
      </c>
      <c r="N57" s="80">
        <f t="shared" si="15"/>
        <v>0</v>
      </c>
      <c r="O57" s="80">
        <f t="shared" si="19"/>
        <v>0</v>
      </c>
      <c r="P57" s="264">
        <f t="shared" si="16"/>
        <v>0</v>
      </c>
      <c r="Q57" s="81">
        <v>7.4</v>
      </c>
      <c r="R57" s="80">
        <f t="shared" si="20"/>
        <v>0</v>
      </c>
      <c r="S57" s="78"/>
      <c r="T57" s="80"/>
      <c r="U57" s="83" t="str">
        <f t="shared" si="21"/>
        <v xml:space="preserve"> </v>
      </c>
      <c r="V57" s="84"/>
      <c r="W57" s="85"/>
      <c r="X57" s="94"/>
      <c r="Y57" s="87">
        <f t="shared" si="22"/>
        <v>0</v>
      </c>
      <c r="Z57" s="88">
        <f t="shared" si="17"/>
        <v>0</v>
      </c>
      <c r="AA57" s="89">
        <f t="shared" si="23"/>
        <v>37</v>
      </c>
      <c r="AB57" s="89">
        <f t="shared" si="24"/>
        <v>31.45</v>
      </c>
      <c r="AC57" s="43">
        <v>0.7</v>
      </c>
      <c r="AD57" s="90">
        <f t="shared" si="18"/>
        <v>31.45</v>
      </c>
      <c r="AE57" s="91">
        <f t="shared" si="25"/>
        <v>0</v>
      </c>
      <c r="AF57" s="45">
        <v>0.3</v>
      </c>
      <c r="AG57" s="46">
        <f t="shared" si="26"/>
        <v>0</v>
      </c>
      <c r="AH57" s="11">
        <f t="shared" si="27"/>
        <v>0</v>
      </c>
      <c r="AI57" s="11"/>
      <c r="AJ57" s="11">
        <f t="shared" si="28"/>
        <v>0</v>
      </c>
      <c r="AK57" s="11"/>
      <c r="AL57" s="11">
        <f t="shared" si="29"/>
        <v>0</v>
      </c>
      <c r="AN57" s="11">
        <f t="shared" si="30"/>
        <v>0</v>
      </c>
      <c r="AO57" s="12">
        <f t="shared" si="31"/>
        <v>0</v>
      </c>
    </row>
    <row r="58" spans="1:41" ht="14.25" thickTop="1" thickBot="1" x14ac:dyDescent="0.25">
      <c r="A58" s="12" t="s">
        <v>38</v>
      </c>
      <c r="B58" s="324" t="s">
        <v>41</v>
      </c>
      <c r="C58" s="425" t="s">
        <v>543</v>
      </c>
      <c r="D58" s="71" t="s">
        <v>440</v>
      </c>
      <c r="E58" s="72" t="s">
        <v>6</v>
      </c>
      <c r="F58" s="382"/>
      <c r="G58" s="109"/>
      <c r="H58" s="74">
        <f t="shared" si="13"/>
        <v>365</v>
      </c>
      <c r="I58" s="110"/>
      <c r="J58" s="76">
        <v>37</v>
      </c>
      <c r="K58" s="77">
        <v>0.7</v>
      </c>
      <c r="L58" s="78">
        <f t="shared" si="14"/>
        <v>25.9</v>
      </c>
      <c r="M58" s="78">
        <v>11</v>
      </c>
      <c r="N58" s="80">
        <f t="shared" si="15"/>
        <v>0</v>
      </c>
      <c r="O58" s="80">
        <f t="shared" si="19"/>
        <v>0</v>
      </c>
      <c r="P58" s="264">
        <f t="shared" si="16"/>
        <v>0</v>
      </c>
      <c r="Q58" s="81">
        <v>1.9</v>
      </c>
      <c r="R58" s="80">
        <f t="shared" si="20"/>
        <v>0</v>
      </c>
      <c r="S58" s="78">
        <v>8</v>
      </c>
      <c r="T58" s="80">
        <f>F58*S58</f>
        <v>0</v>
      </c>
      <c r="U58" s="83" t="str">
        <f t="shared" si="21"/>
        <v xml:space="preserve"> </v>
      </c>
      <c r="V58" s="84"/>
      <c r="W58" s="85"/>
      <c r="X58" s="94"/>
      <c r="Y58" s="87">
        <f t="shared" si="22"/>
        <v>0</v>
      </c>
      <c r="Z58" s="88">
        <f t="shared" si="17"/>
        <v>0</v>
      </c>
      <c r="AA58" s="89">
        <f t="shared" si="23"/>
        <v>37</v>
      </c>
      <c r="AB58" s="89">
        <f t="shared" si="24"/>
        <v>25.9</v>
      </c>
      <c r="AC58" s="43">
        <v>0.7</v>
      </c>
      <c r="AD58" s="90">
        <f t="shared" si="18"/>
        <v>25.9</v>
      </c>
      <c r="AE58" s="91">
        <f t="shared" si="25"/>
        <v>0</v>
      </c>
      <c r="AF58" s="45">
        <v>0.3</v>
      </c>
      <c r="AG58" s="46">
        <f t="shared" si="26"/>
        <v>0</v>
      </c>
      <c r="AH58" s="11">
        <f t="shared" si="27"/>
        <v>0</v>
      </c>
      <c r="AI58" s="11"/>
      <c r="AJ58" s="11">
        <f t="shared" si="28"/>
        <v>0</v>
      </c>
      <c r="AK58" s="11"/>
      <c r="AL58" s="11">
        <f t="shared" si="29"/>
        <v>0</v>
      </c>
      <c r="AN58" s="11">
        <f t="shared" si="30"/>
        <v>0</v>
      </c>
      <c r="AO58" s="12">
        <f t="shared" si="31"/>
        <v>0</v>
      </c>
    </row>
    <row r="59" spans="1:41" ht="14.25" thickTop="1" thickBot="1" x14ac:dyDescent="0.25">
      <c r="A59" s="12" t="s">
        <v>38</v>
      </c>
      <c r="B59" s="324" t="s">
        <v>41</v>
      </c>
      <c r="C59" s="425" t="s">
        <v>543</v>
      </c>
      <c r="D59" s="71" t="s">
        <v>441</v>
      </c>
      <c r="E59" s="92" t="s">
        <v>5</v>
      </c>
      <c r="F59" s="382"/>
      <c r="G59" s="109"/>
      <c r="H59" s="74">
        <f t="shared" si="13"/>
        <v>365</v>
      </c>
      <c r="I59" s="110"/>
      <c r="J59" s="76">
        <v>56</v>
      </c>
      <c r="K59" s="77">
        <v>0.85</v>
      </c>
      <c r="L59" s="78">
        <f t="shared" si="14"/>
        <v>47.6</v>
      </c>
      <c r="M59" s="78">
        <v>18</v>
      </c>
      <c r="N59" s="80">
        <f t="shared" si="15"/>
        <v>0</v>
      </c>
      <c r="O59" s="80">
        <f t="shared" si="19"/>
        <v>0</v>
      </c>
      <c r="P59" s="264">
        <f t="shared" si="16"/>
        <v>0</v>
      </c>
      <c r="Q59" s="81">
        <v>11.4</v>
      </c>
      <c r="R59" s="80">
        <f t="shared" si="20"/>
        <v>0</v>
      </c>
      <c r="S59" s="78"/>
      <c r="T59" s="80"/>
      <c r="U59" s="83" t="str">
        <f t="shared" si="21"/>
        <v xml:space="preserve"> </v>
      </c>
      <c r="V59" s="84"/>
      <c r="W59" s="85"/>
      <c r="X59" s="94"/>
      <c r="Y59" s="87">
        <f t="shared" si="22"/>
        <v>0</v>
      </c>
      <c r="Z59" s="88">
        <f t="shared" si="17"/>
        <v>0</v>
      </c>
      <c r="AA59" s="89">
        <f t="shared" si="23"/>
        <v>56</v>
      </c>
      <c r="AB59" s="89">
        <f t="shared" si="24"/>
        <v>47.6</v>
      </c>
      <c r="AC59" s="43">
        <v>0.7</v>
      </c>
      <c r="AD59" s="90">
        <f t="shared" si="18"/>
        <v>47.6</v>
      </c>
      <c r="AE59" s="91">
        <f t="shared" si="25"/>
        <v>0</v>
      </c>
      <c r="AF59" s="45">
        <v>0.7</v>
      </c>
      <c r="AG59" s="46">
        <f t="shared" si="26"/>
        <v>0</v>
      </c>
      <c r="AH59" s="11">
        <f t="shared" si="27"/>
        <v>0</v>
      </c>
      <c r="AI59" s="11"/>
      <c r="AJ59" s="11">
        <f t="shared" si="28"/>
        <v>0</v>
      </c>
      <c r="AK59" s="11"/>
      <c r="AL59" s="11">
        <f t="shared" si="29"/>
        <v>0</v>
      </c>
      <c r="AN59" s="11">
        <f t="shared" si="30"/>
        <v>0</v>
      </c>
      <c r="AO59" s="12">
        <f t="shared" si="31"/>
        <v>0</v>
      </c>
    </row>
    <row r="60" spans="1:41" ht="14.25" thickTop="1" thickBot="1" x14ac:dyDescent="0.25">
      <c r="A60" s="12" t="s">
        <v>38</v>
      </c>
      <c r="B60" s="324" t="s">
        <v>41</v>
      </c>
      <c r="C60" s="425" t="s">
        <v>543</v>
      </c>
      <c r="D60" s="71" t="s">
        <v>441</v>
      </c>
      <c r="E60" s="72" t="s">
        <v>6</v>
      </c>
      <c r="F60" s="382"/>
      <c r="G60" s="109"/>
      <c r="H60" s="74">
        <f t="shared" si="13"/>
        <v>365</v>
      </c>
      <c r="I60" s="110"/>
      <c r="J60" s="76">
        <v>56</v>
      </c>
      <c r="K60" s="77">
        <v>0.7</v>
      </c>
      <c r="L60" s="78">
        <f t="shared" si="14"/>
        <v>39.199999999999996</v>
      </c>
      <c r="M60" s="78">
        <v>18</v>
      </c>
      <c r="N60" s="80">
        <f t="shared" si="15"/>
        <v>0</v>
      </c>
      <c r="O60" s="80">
        <f t="shared" si="19"/>
        <v>0</v>
      </c>
      <c r="P60" s="264">
        <f t="shared" si="16"/>
        <v>0</v>
      </c>
      <c r="Q60" s="81">
        <v>2.9</v>
      </c>
      <c r="R60" s="80">
        <f t="shared" si="20"/>
        <v>0</v>
      </c>
      <c r="S60" s="78">
        <v>12.3</v>
      </c>
      <c r="T60" s="80">
        <f>F60*S60</f>
        <v>0</v>
      </c>
      <c r="U60" s="83" t="str">
        <f t="shared" si="21"/>
        <v xml:space="preserve"> </v>
      </c>
      <c r="V60" s="84"/>
      <c r="W60" s="85"/>
      <c r="X60" s="94"/>
      <c r="Y60" s="87">
        <f t="shared" si="22"/>
        <v>0</v>
      </c>
      <c r="Z60" s="88">
        <f t="shared" si="17"/>
        <v>0</v>
      </c>
      <c r="AA60" s="89">
        <f t="shared" si="23"/>
        <v>56</v>
      </c>
      <c r="AB60" s="89">
        <f t="shared" si="24"/>
        <v>39.199999999999996</v>
      </c>
      <c r="AC60" s="43">
        <v>0.7</v>
      </c>
      <c r="AD60" s="90">
        <f t="shared" si="18"/>
        <v>39.199999999999996</v>
      </c>
      <c r="AE60" s="91">
        <f t="shared" si="25"/>
        <v>0</v>
      </c>
      <c r="AF60" s="45">
        <v>0.7</v>
      </c>
      <c r="AG60" s="46">
        <f t="shared" si="26"/>
        <v>0</v>
      </c>
      <c r="AH60" s="11">
        <f t="shared" si="27"/>
        <v>0</v>
      </c>
      <c r="AI60" s="11"/>
      <c r="AJ60" s="11">
        <f t="shared" si="28"/>
        <v>0</v>
      </c>
      <c r="AK60" s="11"/>
      <c r="AL60" s="11">
        <f t="shared" si="29"/>
        <v>0</v>
      </c>
      <c r="AN60" s="11">
        <f t="shared" si="30"/>
        <v>0</v>
      </c>
      <c r="AO60" s="12">
        <f t="shared" si="31"/>
        <v>0</v>
      </c>
    </row>
    <row r="61" spans="1:41" ht="14.25" thickTop="1" thickBot="1" x14ac:dyDescent="0.25">
      <c r="A61" s="12" t="s">
        <v>38</v>
      </c>
      <c r="B61" s="324" t="s">
        <v>41</v>
      </c>
      <c r="C61" s="425" t="s">
        <v>543</v>
      </c>
      <c r="D61" s="71" t="s">
        <v>442</v>
      </c>
      <c r="E61" s="92" t="s">
        <v>5</v>
      </c>
      <c r="F61" s="382"/>
      <c r="G61" s="109"/>
      <c r="H61" s="74">
        <f t="shared" si="13"/>
        <v>365</v>
      </c>
      <c r="I61" s="110"/>
      <c r="J61" s="76">
        <v>64</v>
      </c>
      <c r="K61" s="77">
        <v>0.85</v>
      </c>
      <c r="L61" s="78">
        <f t="shared" si="14"/>
        <v>54.4</v>
      </c>
      <c r="M61" s="78">
        <v>21</v>
      </c>
      <c r="N61" s="80">
        <f t="shared" si="15"/>
        <v>0</v>
      </c>
      <c r="O61" s="80">
        <f t="shared" si="19"/>
        <v>0</v>
      </c>
      <c r="P61" s="264">
        <f t="shared" si="16"/>
        <v>0</v>
      </c>
      <c r="Q61" s="81">
        <v>14.1</v>
      </c>
      <c r="R61" s="80">
        <f t="shared" si="20"/>
        <v>0</v>
      </c>
      <c r="S61" s="78"/>
      <c r="T61" s="80"/>
      <c r="U61" s="83" t="str">
        <f t="shared" si="21"/>
        <v xml:space="preserve"> </v>
      </c>
      <c r="V61" s="84"/>
      <c r="W61" s="85"/>
      <c r="X61" s="94"/>
      <c r="Y61" s="87">
        <f t="shared" si="22"/>
        <v>0</v>
      </c>
      <c r="Z61" s="88">
        <f t="shared" si="17"/>
        <v>0</v>
      </c>
      <c r="AA61" s="89">
        <f t="shared" si="23"/>
        <v>64</v>
      </c>
      <c r="AB61" s="89">
        <f t="shared" si="24"/>
        <v>54.4</v>
      </c>
      <c r="AC61" s="43">
        <v>0.7</v>
      </c>
      <c r="AD61" s="90">
        <f t="shared" si="18"/>
        <v>54.4</v>
      </c>
      <c r="AE61" s="91">
        <f t="shared" si="25"/>
        <v>0</v>
      </c>
      <c r="AF61" s="45">
        <v>1</v>
      </c>
      <c r="AG61" s="46">
        <f t="shared" si="26"/>
        <v>0</v>
      </c>
      <c r="AH61" s="11">
        <f t="shared" si="27"/>
        <v>0</v>
      </c>
      <c r="AI61" s="11"/>
      <c r="AJ61" s="11">
        <f t="shared" si="28"/>
        <v>0</v>
      </c>
      <c r="AK61" s="11"/>
      <c r="AL61" s="11">
        <f t="shared" si="29"/>
        <v>0</v>
      </c>
      <c r="AN61" s="11">
        <f t="shared" si="30"/>
        <v>0</v>
      </c>
      <c r="AO61" s="12">
        <f t="shared" si="31"/>
        <v>0</v>
      </c>
    </row>
    <row r="62" spans="1:41" ht="14.25" thickTop="1" thickBot="1" x14ac:dyDescent="0.25">
      <c r="A62" s="12" t="s">
        <v>38</v>
      </c>
      <c r="B62" s="324" t="s">
        <v>41</v>
      </c>
      <c r="C62" s="426" t="s">
        <v>543</v>
      </c>
      <c r="D62" s="95" t="s">
        <v>443</v>
      </c>
      <c r="E62" s="48" t="s">
        <v>6</v>
      </c>
      <c r="F62" s="381"/>
      <c r="G62" s="111"/>
      <c r="H62" s="50">
        <f t="shared" si="13"/>
        <v>365</v>
      </c>
      <c r="I62" s="112"/>
      <c r="J62" s="52">
        <v>64</v>
      </c>
      <c r="K62" s="53">
        <v>0.7</v>
      </c>
      <c r="L62" s="54">
        <f t="shared" si="14"/>
        <v>44.8</v>
      </c>
      <c r="M62" s="54">
        <v>21</v>
      </c>
      <c r="N62" s="55">
        <f t="shared" si="15"/>
        <v>0</v>
      </c>
      <c r="O62" s="55">
        <f t="shared" si="19"/>
        <v>0</v>
      </c>
      <c r="P62" s="290">
        <f t="shared" si="16"/>
        <v>0</v>
      </c>
      <c r="Q62" s="56">
        <v>3.6</v>
      </c>
      <c r="R62" s="55">
        <f t="shared" si="20"/>
        <v>0</v>
      </c>
      <c r="S62" s="54">
        <v>15.1</v>
      </c>
      <c r="T62" s="55">
        <f>F62*S62</f>
        <v>0</v>
      </c>
      <c r="U62" s="97" t="str">
        <f t="shared" si="21"/>
        <v xml:space="preserve"> </v>
      </c>
      <c r="V62" s="98"/>
      <c r="W62" s="99"/>
      <c r="X62" s="100"/>
      <c r="Y62" s="101">
        <f t="shared" si="22"/>
        <v>0</v>
      </c>
      <c r="Z62" s="102">
        <f t="shared" si="17"/>
        <v>0</v>
      </c>
      <c r="AA62" s="103">
        <f t="shared" si="23"/>
        <v>64</v>
      </c>
      <c r="AB62" s="103">
        <f t="shared" si="24"/>
        <v>44.8</v>
      </c>
      <c r="AC62" s="43">
        <v>0.7</v>
      </c>
      <c r="AD62" s="60">
        <f t="shared" si="18"/>
        <v>44.8</v>
      </c>
      <c r="AE62" s="104">
        <f t="shared" si="25"/>
        <v>0</v>
      </c>
      <c r="AF62" s="194">
        <v>1</v>
      </c>
      <c r="AG62" s="113">
        <f t="shared" si="26"/>
        <v>0</v>
      </c>
      <c r="AH62" s="11">
        <f t="shared" si="27"/>
        <v>0</v>
      </c>
      <c r="AI62" s="11"/>
      <c r="AJ62" s="11">
        <f t="shared" si="28"/>
        <v>0</v>
      </c>
      <c r="AK62" s="11"/>
      <c r="AL62" s="11">
        <f t="shared" si="29"/>
        <v>0</v>
      </c>
      <c r="AN62" s="11">
        <f t="shared" si="30"/>
        <v>0</v>
      </c>
      <c r="AO62" s="12">
        <f t="shared" si="31"/>
        <v>0</v>
      </c>
    </row>
    <row r="63" spans="1:41" ht="13.5" thickBot="1" x14ac:dyDescent="0.25">
      <c r="A63" s="12" t="s">
        <v>38</v>
      </c>
      <c r="B63" s="324" t="s">
        <v>42</v>
      </c>
      <c r="C63" s="424" t="s">
        <v>547</v>
      </c>
      <c r="D63" s="114" t="s">
        <v>3</v>
      </c>
      <c r="E63" s="115"/>
      <c r="F63" s="379" t="str">
        <f>IF(W63&gt;0,"x"," ")</f>
        <v xml:space="preserve"> </v>
      </c>
      <c r="G63" s="20"/>
      <c r="H63" s="21"/>
      <c r="I63" s="21"/>
      <c r="J63" s="21"/>
      <c r="K63" s="21"/>
      <c r="L63" s="21"/>
      <c r="M63" s="21"/>
      <c r="N63" s="21"/>
      <c r="O63" s="21"/>
      <c r="P63" s="21"/>
      <c r="Q63" s="21"/>
      <c r="R63" s="21"/>
      <c r="S63" s="361"/>
      <c r="T63" s="21"/>
      <c r="U63" s="21"/>
      <c r="V63" s="116">
        <f>SUM(T64:T153)</f>
        <v>0</v>
      </c>
      <c r="W63" s="117">
        <f>SUM(F64:F153)</f>
        <v>0</v>
      </c>
      <c r="X63" s="21"/>
      <c r="Y63" s="21"/>
      <c r="Z63" s="21"/>
      <c r="AA63" s="21"/>
      <c r="AB63" s="21"/>
      <c r="AC63" s="43">
        <v>0.7</v>
      </c>
      <c r="AD63" s="21"/>
      <c r="AE63" s="21"/>
      <c r="AF63" s="21"/>
      <c r="AG63" s="21"/>
      <c r="AH63" s="11"/>
      <c r="AI63" s="22">
        <f>SUM(AH64:AH153)</f>
        <v>0</v>
      </c>
      <c r="AJ63" s="11"/>
      <c r="AK63" s="22">
        <f>SUM(AJ66:AJ153)</f>
        <v>0</v>
      </c>
      <c r="AL63" s="11"/>
      <c r="AM63" s="22">
        <f>SUM(AL66:AL153)</f>
        <v>0</v>
      </c>
      <c r="AN63" s="11"/>
      <c r="AO63" s="12"/>
    </row>
    <row r="64" spans="1:41" ht="13.5" thickBot="1" x14ac:dyDescent="0.25">
      <c r="A64" s="12" t="s">
        <v>38</v>
      </c>
      <c r="B64" s="324" t="s">
        <v>42</v>
      </c>
      <c r="C64" s="451" t="s">
        <v>542</v>
      </c>
      <c r="D64" s="118"/>
      <c r="E64" s="25" t="s">
        <v>5</v>
      </c>
      <c r="F64" s="380"/>
      <c r="G64" s="119"/>
      <c r="H64" s="74">
        <f t="shared" si="13"/>
        <v>365</v>
      </c>
      <c r="I64" s="120"/>
      <c r="J64" s="121"/>
      <c r="K64" s="30">
        <v>0.85</v>
      </c>
      <c r="L64" s="31">
        <f>AD64</f>
        <v>0</v>
      </c>
      <c r="M64" s="122"/>
      <c r="N64" s="33">
        <f t="shared" si="15"/>
        <v>0</v>
      </c>
      <c r="O64" s="33">
        <f t="shared" ref="O64:O95" si="32">L64*F64</f>
        <v>0</v>
      </c>
      <c r="P64" s="349">
        <f>F64*M64</f>
        <v>0</v>
      </c>
      <c r="Q64" s="3"/>
      <c r="R64" s="123">
        <f t="shared" ref="R64:R95" si="33">F64*Q64</f>
        <v>0</v>
      </c>
      <c r="S64" s="362"/>
      <c r="T64" s="123"/>
      <c r="U64" s="36" t="str">
        <f t="shared" ref="U64:U95" si="34">IF(T64&gt;0,(T64/1.25)," ")</f>
        <v xml:space="preserve"> </v>
      </c>
      <c r="V64" s="124"/>
      <c r="W64" s="125" t="s">
        <v>30</v>
      </c>
      <c r="X64" s="11"/>
      <c r="Y64" s="40">
        <f t="shared" ref="Y64:Y95" si="35">J64*(G64*I64)/365</f>
        <v>0</v>
      </c>
      <c r="Z64" s="41">
        <f>Y64*AC64</f>
        <v>0</v>
      </c>
      <c r="AA64" s="42">
        <f t="shared" ref="AA64:AA95" si="36">J64*(H64+(G64*(1-I64)))/365</f>
        <v>0</v>
      </c>
      <c r="AB64" s="42">
        <f t="shared" ref="AB64:AB95" si="37">AA64*K64</f>
        <v>0</v>
      </c>
      <c r="AC64" s="43">
        <v>0.7</v>
      </c>
      <c r="AD64" s="69">
        <f>Z64+AB64</f>
        <v>0</v>
      </c>
      <c r="AE64" s="12">
        <f t="shared" ref="AE64:AE95" si="38">F64*J64</f>
        <v>0</v>
      </c>
      <c r="AF64" s="45">
        <v>1</v>
      </c>
      <c r="AG64" s="46">
        <f t="shared" ref="AG64:AG95" si="39">F64*AF64</f>
        <v>0</v>
      </c>
      <c r="AH64" s="11">
        <f t="shared" ref="AH64:AH95" si="40">IF(G64=365,IF(I64=1,T64,0),0)</f>
        <v>0</v>
      </c>
      <c r="AI64" s="11"/>
      <c r="AJ64" s="11">
        <f t="shared" ref="AJ64:AJ95" si="41">IF(G64=365,IF(I64=1,U64,0),0)</f>
        <v>0</v>
      </c>
      <c r="AK64" s="11"/>
      <c r="AL64" s="11">
        <f t="shared" ref="AL64:AL95" si="42">IF(G64=365,IF(I64=1,R64,0),0)</f>
        <v>0</v>
      </c>
      <c r="AN64" s="11">
        <f t="shared" ref="AN64:AN95" si="43">IF(G64=365,IF(I64=1,O64,0),0)</f>
        <v>0</v>
      </c>
      <c r="AO64" s="12">
        <f t="shared" ref="AO64:AO95" si="44">IF(G64=365,IF(I64=1,P64,0),0)</f>
        <v>0</v>
      </c>
    </row>
    <row r="65" spans="1:41" ht="13.5" thickBot="1" x14ac:dyDescent="0.25">
      <c r="A65" s="12" t="s">
        <v>38</v>
      </c>
      <c r="B65" s="324" t="s">
        <v>42</v>
      </c>
      <c r="C65" s="431" t="s">
        <v>542</v>
      </c>
      <c r="D65" s="126"/>
      <c r="E65" s="48" t="s">
        <v>6</v>
      </c>
      <c r="F65" s="381"/>
      <c r="G65" s="127"/>
      <c r="H65" s="50">
        <f t="shared" si="13"/>
        <v>365</v>
      </c>
      <c r="I65" s="128"/>
      <c r="J65" s="129"/>
      <c r="K65" s="130">
        <v>0.7</v>
      </c>
      <c r="L65" s="131">
        <f t="shared" si="14"/>
        <v>0</v>
      </c>
      <c r="M65" s="132"/>
      <c r="N65" s="133">
        <f t="shared" si="15"/>
        <v>0</v>
      </c>
      <c r="O65" s="133">
        <f t="shared" si="32"/>
        <v>0</v>
      </c>
      <c r="P65" s="350">
        <f>F65*M65</f>
        <v>0</v>
      </c>
      <c r="Q65" s="7"/>
      <c r="R65" s="134">
        <f t="shared" si="33"/>
        <v>0</v>
      </c>
      <c r="S65" s="363"/>
      <c r="T65" s="135">
        <f>F65*S65</f>
        <v>0</v>
      </c>
      <c r="U65" s="62" t="str">
        <f t="shared" si="34"/>
        <v xml:space="preserve"> </v>
      </c>
      <c r="V65" s="136"/>
      <c r="W65" s="137"/>
      <c r="X65" s="11"/>
      <c r="Y65" s="40">
        <f t="shared" si="35"/>
        <v>0</v>
      </c>
      <c r="Z65" s="41">
        <f>Y65*AC65</f>
        <v>0</v>
      </c>
      <c r="AA65" s="42">
        <f t="shared" si="36"/>
        <v>0</v>
      </c>
      <c r="AB65" s="42">
        <f t="shared" si="37"/>
        <v>0</v>
      </c>
      <c r="AC65" s="43">
        <v>0.7</v>
      </c>
      <c r="AD65" s="69">
        <f>Z65+AB65</f>
        <v>0</v>
      </c>
      <c r="AE65" s="12">
        <f t="shared" si="38"/>
        <v>0</v>
      </c>
      <c r="AF65" s="194">
        <v>1</v>
      </c>
      <c r="AG65" s="113">
        <f t="shared" si="39"/>
        <v>0</v>
      </c>
      <c r="AH65" s="11">
        <f t="shared" si="40"/>
        <v>0</v>
      </c>
      <c r="AI65" s="11"/>
      <c r="AJ65" s="11">
        <f t="shared" si="41"/>
        <v>0</v>
      </c>
      <c r="AK65" s="11"/>
      <c r="AL65" s="11">
        <f t="shared" si="42"/>
        <v>0</v>
      </c>
      <c r="AN65" s="11">
        <f t="shared" si="43"/>
        <v>0</v>
      </c>
      <c r="AO65" s="12">
        <f t="shared" si="44"/>
        <v>0</v>
      </c>
    </row>
    <row r="66" spans="1:41" ht="13.5" thickBot="1" x14ac:dyDescent="0.25">
      <c r="A66" s="12" t="s">
        <v>38</v>
      </c>
      <c r="B66" s="324" t="s">
        <v>42</v>
      </c>
      <c r="C66" s="425" t="s">
        <v>541</v>
      </c>
      <c r="D66" s="61" t="s">
        <v>69</v>
      </c>
      <c r="E66" s="138" t="s">
        <v>5</v>
      </c>
      <c r="F66" s="383"/>
      <c r="G66" s="139"/>
      <c r="H66" s="27">
        <f t="shared" si="13"/>
        <v>365</v>
      </c>
      <c r="I66" s="140"/>
      <c r="J66" s="141">
        <v>114</v>
      </c>
      <c r="K66" s="142">
        <v>0.85</v>
      </c>
      <c r="L66" s="143">
        <f t="shared" si="14"/>
        <v>96.899999999999991</v>
      </c>
      <c r="M66" s="143">
        <v>36</v>
      </c>
      <c r="N66" s="144">
        <f t="shared" si="15"/>
        <v>0</v>
      </c>
      <c r="O66" s="144">
        <f t="shared" si="32"/>
        <v>0</v>
      </c>
      <c r="P66" s="351">
        <f t="shared" si="16"/>
        <v>0</v>
      </c>
      <c r="Q66" s="145">
        <v>21.4</v>
      </c>
      <c r="R66" s="144">
        <f t="shared" si="33"/>
        <v>0</v>
      </c>
      <c r="S66" s="143"/>
      <c r="T66" s="144"/>
      <c r="U66" s="36" t="str">
        <f t="shared" si="34"/>
        <v xml:space="preserve"> </v>
      </c>
      <c r="V66" s="37"/>
      <c r="X66" s="11"/>
      <c r="Y66" s="40">
        <f t="shared" si="35"/>
        <v>0</v>
      </c>
      <c r="Z66" s="41">
        <f t="shared" si="17"/>
        <v>0</v>
      </c>
      <c r="AA66" s="42">
        <f t="shared" si="36"/>
        <v>114</v>
      </c>
      <c r="AB66" s="42">
        <f t="shared" si="37"/>
        <v>96.899999999999991</v>
      </c>
      <c r="AC66" s="43">
        <v>0.7</v>
      </c>
      <c r="AD66" s="69">
        <f t="shared" si="18"/>
        <v>96.899999999999991</v>
      </c>
      <c r="AE66" s="12">
        <f t="shared" si="38"/>
        <v>0</v>
      </c>
      <c r="AF66" s="156">
        <v>1</v>
      </c>
      <c r="AG66" s="157">
        <f t="shared" si="39"/>
        <v>0</v>
      </c>
      <c r="AH66" s="11">
        <f t="shared" si="40"/>
        <v>0</v>
      </c>
      <c r="AI66" s="11"/>
      <c r="AJ66" s="11">
        <f t="shared" si="41"/>
        <v>0</v>
      </c>
      <c r="AK66" s="11"/>
      <c r="AL66" s="11">
        <f t="shared" si="42"/>
        <v>0</v>
      </c>
      <c r="AN66" s="11">
        <f t="shared" si="43"/>
        <v>0</v>
      </c>
      <c r="AO66" s="12">
        <f t="shared" si="44"/>
        <v>0</v>
      </c>
    </row>
    <row r="67" spans="1:41" ht="14.25" thickTop="1" thickBot="1" x14ac:dyDescent="0.25">
      <c r="A67" s="12" t="s">
        <v>38</v>
      </c>
      <c r="B67" s="324" t="s">
        <v>42</v>
      </c>
      <c r="C67" s="425" t="s">
        <v>541</v>
      </c>
      <c r="D67" s="71" t="s">
        <v>69</v>
      </c>
      <c r="E67" s="72" t="s">
        <v>6</v>
      </c>
      <c r="F67" s="382"/>
      <c r="G67" s="73"/>
      <c r="H67" s="74">
        <f t="shared" si="13"/>
        <v>365</v>
      </c>
      <c r="I67" s="75"/>
      <c r="J67" s="79">
        <v>114</v>
      </c>
      <c r="K67" s="77">
        <v>0.7</v>
      </c>
      <c r="L67" s="78">
        <f t="shared" si="14"/>
        <v>79.8</v>
      </c>
      <c r="M67" s="78">
        <v>36</v>
      </c>
      <c r="N67" s="80">
        <f t="shared" si="15"/>
        <v>0</v>
      </c>
      <c r="O67" s="80">
        <f t="shared" si="32"/>
        <v>0</v>
      </c>
      <c r="P67" s="264">
        <f t="shared" si="16"/>
        <v>0</v>
      </c>
      <c r="Q67" s="81">
        <v>8.4</v>
      </c>
      <c r="R67" s="80">
        <f t="shared" si="33"/>
        <v>0</v>
      </c>
      <c r="S67" s="78">
        <v>18</v>
      </c>
      <c r="T67" s="80">
        <f>F67*S67</f>
        <v>0</v>
      </c>
      <c r="U67" s="36" t="str">
        <f t="shared" si="34"/>
        <v xml:space="preserve"> </v>
      </c>
      <c r="V67" s="37"/>
      <c r="W67" s="147"/>
      <c r="X67" s="11"/>
      <c r="Y67" s="40">
        <f t="shared" si="35"/>
        <v>0</v>
      </c>
      <c r="Z67" s="41">
        <f t="shared" si="17"/>
        <v>0</v>
      </c>
      <c r="AA67" s="42">
        <f t="shared" si="36"/>
        <v>114</v>
      </c>
      <c r="AB67" s="42">
        <f t="shared" si="37"/>
        <v>79.8</v>
      </c>
      <c r="AC67" s="43">
        <v>0.7</v>
      </c>
      <c r="AD67" s="148">
        <f t="shared" si="18"/>
        <v>79.8</v>
      </c>
      <c r="AE67" s="12">
        <f t="shared" si="38"/>
        <v>0</v>
      </c>
      <c r="AF67" s="45">
        <v>1</v>
      </c>
      <c r="AG67" s="46">
        <f t="shared" si="39"/>
        <v>0</v>
      </c>
      <c r="AH67" s="11">
        <f t="shared" si="40"/>
        <v>0</v>
      </c>
      <c r="AI67" s="11"/>
      <c r="AJ67" s="11">
        <f t="shared" si="41"/>
        <v>0</v>
      </c>
      <c r="AK67" s="11"/>
      <c r="AL67" s="11">
        <f t="shared" si="42"/>
        <v>0</v>
      </c>
      <c r="AN67" s="11">
        <f t="shared" si="43"/>
        <v>0</v>
      </c>
      <c r="AO67" s="12">
        <f t="shared" si="44"/>
        <v>0</v>
      </c>
    </row>
    <row r="68" spans="1:41" ht="14.25" thickTop="1" thickBot="1" x14ac:dyDescent="0.25">
      <c r="A68" s="12" t="s">
        <v>38</v>
      </c>
      <c r="B68" s="324" t="s">
        <v>42</v>
      </c>
      <c r="C68" s="425" t="s">
        <v>541</v>
      </c>
      <c r="D68" s="71" t="s">
        <v>70</v>
      </c>
      <c r="E68" s="92" t="s">
        <v>5</v>
      </c>
      <c r="F68" s="382"/>
      <c r="G68" s="73"/>
      <c r="H68" s="74">
        <f t="shared" si="13"/>
        <v>365</v>
      </c>
      <c r="I68" s="75"/>
      <c r="J68" s="79">
        <v>114</v>
      </c>
      <c r="K68" s="77">
        <v>0.85</v>
      </c>
      <c r="L68" s="78">
        <f t="shared" si="14"/>
        <v>96.899999999999991</v>
      </c>
      <c r="M68" s="78">
        <v>36</v>
      </c>
      <c r="N68" s="80">
        <f t="shared" si="15"/>
        <v>0</v>
      </c>
      <c r="O68" s="80">
        <f t="shared" si="32"/>
        <v>0</v>
      </c>
      <c r="P68" s="264">
        <f t="shared" si="16"/>
        <v>0</v>
      </c>
      <c r="Q68" s="81">
        <v>27</v>
      </c>
      <c r="R68" s="80">
        <f t="shared" si="33"/>
        <v>0</v>
      </c>
      <c r="S68" s="78"/>
      <c r="T68" s="80"/>
      <c r="U68" s="36" t="str">
        <f t="shared" si="34"/>
        <v xml:space="preserve"> </v>
      </c>
      <c r="V68" s="37"/>
      <c r="W68" s="147"/>
      <c r="X68" s="11"/>
      <c r="Y68" s="40">
        <f t="shared" si="35"/>
        <v>0</v>
      </c>
      <c r="Z68" s="41">
        <f t="shared" si="17"/>
        <v>0</v>
      </c>
      <c r="AA68" s="42">
        <f t="shared" si="36"/>
        <v>114</v>
      </c>
      <c r="AB68" s="42">
        <f t="shared" si="37"/>
        <v>96.899999999999991</v>
      </c>
      <c r="AC68" s="43">
        <v>0.7</v>
      </c>
      <c r="AD68" s="69">
        <f t="shared" si="18"/>
        <v>96.899999999999991</v>
      </c>
      <c r="AE68" s="12">
        <f t="shared" si="38"/>
        <v>0</v>
      </c>
      <c r="AF68" s="45">
        <v>1</v>
      </c>
      <c r="AG68" s="46">
        <f t="shared" si="39"/>
        <v>0</v>
      </c>
      <c r="AH68" s="11">
        <f t="shared" si="40"/>
        <v>0</v>
      </c>
      <c r="AI68" s="11"/>
      <c r="AJ68" s="11">
        <f t="shared" si="41"/>
        <v>0</v>
      </c>
      <c r="AK68" s="11"/>
      <c r="AL68" s="11">
        <f t="shared" si="42"/>
        <v>0</v>
      </c>
      <c r="AN68" s="11">
        <f t="shared" si="43"/>
        <v>0</v>
      </c>
      <c r="AO68" s="12">
        <f t="shared" si="44"/>
        <v>0</v>
      </c>
    </row>
    <row r="69" spans="1:41" ht="14.25" thickTop="1" thickBot="1" x14ac:dyDescent="0.25">
      <c r="A69" s="12" t="s">
        <v>38</v>
      </c>
      <c r="B69" s="324" t="s">
        <v>42</v>
      </c>
      <c r="C69" s="425" t="s">
        <v>541</v>
      </c>
      <c r="D69" s="71" t="s">
        <v>70</v>
      </c>
      <c r="E69" s="72" t="s">
        <v>6</v>
      </c>
      <c r="F69" s="382"/>
      <c r="G69" s="73"/>
      <c r="H69" s="74">
        <f t="shared" si="13"/>
        <v>365</v>
      </c>
      <c r="I69" s="75"/>
      <c r="J69" s="79">
        <v>114</v>
      </c>
      <c r="K69" s="77">
        <v>0.7</v>
      </c>
      <c r="L69" s="78">
        <f t="shared" si="14"/>
        <v>79.8</v>
      </c>
      <c r="M69" s="78">
        <v>36</v>
      </c>
      <c r="N69" s="80">
        <f t="shared" si="15"/>
        <v>0</v>
      </c>
      <c r="O69" s="80">
        <f t="shared" si="32"/>
        <v>0</v>
      </c>
      <c r="P69" s="264">
        <f t="shared" si="16"/>
        <v>0</v>
      </c>
      <c r="Q69" s="81">
        <v>8.4</v>
      </c>
      <c r="R69" s="80">
        <f t="shared" si="33"/>
        <v>0</v>
      </c>
      <c r="S69" s="78">
        <v>18</v>
      </c>
      <c r="T69" s="80">
        <f>F69*S69</f>
        <v>0</v>
      </c>
      <c r="U69" s="36" t="str">
        <f t="shared" si="34"/>
        <v xml:space="preserve"> </v>
      </c>
      <c r="V69" s="37"/>
      <c r="W69" s="147"/>
      <c r="X69" s="11"/>
      <c r="Y69" s="40">
        <f t="shared" si="35"/>
        <v>0</v>
      </c>
      <c r="Z69" s="41">
        <f t="shared" si="17"/>
        <v>0</v>
      </c>
      <c r="AA69" s="42">
        <f t="shared" si="36"/>
        <v>114</v>
      </c>
      <c r="AB69" s="42">
        <f t="shared" si="37"/>
        <v>79.8</v>
      </c>
      <c r="AC69" s="43">
        <v>0.7</v>
      </c>
      <c r="AD69" s="148">
        <f t="shared" si="18"/>
        <v>79.8</v>
      </c>
      <c r="AE69" s="12">
        <f t="shared" si="38"/>
        <v>0</v>
      </c>
      <c r="AF69" s="45">
        <v>1</v>
      </c>
      <c r="AG69" s="46">
        <f t="shared" si="39"/>
        <v>0</v>
      </c>
      <c r="AH69" s="11">
        <f t="shared" si="40"/>
        <v>0</v>
      </c>
      <c r="AI69" s="11"/>
      <c r="AJ69" s="11">
        <f t="shared" si="41"/>
        <v>0</v>
      </c>
      <c r="AK69" s="11"/>
      <c r="AL69" s="11">
        <f t="shared" si="42"/>
        <v>0</v>
      </c>
      <c r="AN69" s="11">
        <f t="shared" si="43"/>
        <v>0</v>
      </c>
      <c r="AO69" s="12">
        <f t="shared" si="44"/>
        <v>0</v>
      </c>
    </row>
    <row r="70" spans="1:41" ht="14.25" thickTop="1" thickBot="1" x14ac:dyDescent="0.25">
      <c r="A70" s="12" t="s">
        <v>38</v>
      </c>
      <c r="B70" s="324" t="s">
        <v>42</v>
      </c>
      <c r="C70" s="425" t="s">
        <v>541</v>
      </c>
      <c r="D70" s="71" t="s">
        <v>71</v>
      </c>
      <c r="E70" s="92" t="s">
        <v>5</v>
      </c>
      <c r="F70" s="382"/>
      <c r="G70" s="73"/>
      <c r="H70" s="74">
        <f t="shared" si="13"/>
        <v>365</v>
      </c>
      <c r="I70" s="75"/>
      <c r="J70" s="79">
        <v>129</v>
      </c>
      <c r="K70" s="77">
        <v>0.85</v>
      </c>
      <c r="L70" s="78">
        <f t="shared" si="14"/>
        <v>109.64999999999999</v>
      </c>
      <c r="M70" s="78">
        <v>43</v>
      </c>
      <c r="N70" s="80">
        <f t="shared" ref="N70:N133" si="45">F70*J70</f>
        <v>0</v>
      </c>
      <c r="O70" s="80">
        <f t="shared" si="32"/>
        <v>0</v>
      </c>
      <c r="P70" s="264">
        <f t="shared" si="16"/>
        <v>0</v>
      </c>
      <c r="Q70" s="81">
        <v>22.4</v>
      </c>
      <c r="R70" s="80">
        <f t="shared" si="33"/>
        <v>0</v>
      </c>
      <c r="S70" s="78"/>
      <c r="T70" s="80"/>
      <c r="U70" s="36" t="str">
        <f t="shared" si="34"/>
        <v xml:space="preserve"> </v>
      </c>
      <c r="V70" s="37"/>
      <c r="W70" s="147"/>
      <c r="X70" s="11"/>
      <c r="Y70" s="40">
        <f t="shared" si="35"/>
        <v>0</v>
      </c>
      <c r="Z70" s="41">
        <f t="shared" si="17"/>
        <v>0</v>
      </c>
      <c r="AA70" s="42">
        <f t="shared" si="36"/>
        <v>129</v>
      </c>
      <c r="AB70" s="42">
        <f t="shared" si="37"/>
        <v>109.64999999999999</v>
      </c>
      <c r="AC70" s="43">
        <v>0.7</v>
      </c>
      <c r="AD70" s="149">
        <f t="shared" si="18"/>
        <v>109.64999999999999</v>
      </c>
      <c r="AE70" s="12">
        <f t="shared" si="38"/>
        <v>0</v>
      </c>
      <c r="AF70" s="45">
        <v>1</v>
      </c>
      <c r="AG70" s="46">
        <f t="shared" si="39"/>
        <v>0</v>
      </c>
      <c r="AH70" s="11">
        <f t="shared" si="40"/>
        <v>0</v>
      </c>
      <c r="AI70" s="11"/>
      <c r="AJ70" s="11">
        <f t="shared" si="41"/>
        <v>0</v>
      </c>
      <c r="AK70" s="11"/>
      <c r="AL70" s="11">
        <f t="shared" si="42"/>
        <v>0</v>
      </c>
      <c r="AN70" s="11">
        <f t="shared" si="43"/>
        <v>0</v>
      </c>
      <c r="AO70" s="12">
        <f t="shared" si="44"/>
        <v>0</v>
      </c>
    </row>
    <row r="71" spans="1:41" ht="14.25" thickTop="1" thickBot="1" x14ac:dyDescent="0.25">
      <c r="A71" s="12" t="s">
        <v>38</v>
      </c>
      <c r="B71" s="324" t="s">
        <v>42</v>
      </c>
      <c r="C71" s="425" t="s">
        <v>541</v>
      </c>
      <c r="D71" s="71" t="s">
        <v>71</v>
      </c>
      <c r="E71" s="72" t="s">
        <v>6</v>
      </c>
      <c r="F71" s="382"/>
      <c r="G71" s="73"/>
      <c r="H71" s="74">
        <f t="shared" si="13"/>
        <v>365</v>
      </c>
      <c r="I71" s="75"/>
      <c r="J71" s="79">
        <v>129</v>
      </c>
      <c r="K71" s="77">
        <v>0.7</v>
      </c>
      <c r="L71" s="78">
        <f t="shared" si="14"/>
        <v>90.3</v>
      </c>
      <c r="M71" s="78">
        <v>43</v>
      </c>
      <c r="N71" s="80">
        <f t="shared" si="45"/>
        <v>0</v>
      </c>
      <c r="O71" s="80">
        <f t="shared" si="32"/>
        <v>0</v>
      </c>
      <c r="P71" s="264">
        <f t="shared" si="16"/>
        <v>0</v>
      </c>
      <c r="Q71" s="81">
        <v>8.8000000000000007</v>
      </c>
      <c r="R71" s="80">
        <f t="shared" si="33"/>
        <v>0</v>
      </c>
      <c r="S71" s="78">
        <v>18.8</v>
      </c>
      <c r="T71" s="80">
        <f>F71*S71</f>
        <v>0</v>
      </c>
      <c r="U71" s="36" t="str">
        <f t="shared" si="34"/>
        <v xml:space="preserve"> </v>
      </c>
      <c r="V71" s="37"/>
      <c r="W71" s="147"/>
      <c r="X71" s="11"/>
      <c r="Y71" s="40">
        <f t="shared" si="35"/>
        <v>0</v>
      </c>
      <c r="Z71" s="41">
        <f t="shared" si="17"/>
        <v>0</v>
      </c>
      <c r="AA71" s="42">
        <f t="shared" si="36"/>
        <v>129</v>
      </c>
      <c r="AB71" s="42">
        <f t="shared" si="37"/>
        <v>90.3</v>
      </c>
      <c r="AC71" s="43">
        <v>0.7</v>
      </c>
      <c r="AD71" s="148">
        <f t="shared" si="18"/>
        <v>90.3</v>
      </c>
      <c r="AE71" s="12">
        <f t="shared" si="38"/>
        <v>0</v>
      </c>
      <c r="AF71" s="45">
        <v>1</v>
      </c>
      <c r="AG71" s="46">
        <f t="shared" si="39"/>
        <v>0</v>
      </c>
      <c r="AH71" s="11">
        <f t="shared" si="40"/>
        <v>0</v>
      </c>
      <c r="AI71" s="11"/>
      <c r="AJ71" s="11">
        <f t="shared" si="41"/>
        <v>0</v>
      </c>
      <c r="AK71" s="11"/>
      <c r="AL71" s="11">
        <f t="shared" si="42"/>
        <v>0</v>
      </c>
      <c r="AN71" s="11">
        <f t="shared" si="43"/>
        <v>0</v>
      </c>
      <c r="AO71" s="12">
        <f t="shared" si="44"/>
        <v>0</v>
      </c>
    </row>
    <row r="72" spans="1:41" ht="14.25" thickTop="1" thickBot="1" x14ac:dyDescent="0.25">
      <c r="A72" s="12" t="s">
        <v>38</v>
      </c>
      <c r="B72" s="324" t="s">
        <v>42</v>
      </c>
      <c r="C72" s="425" t="s">
        <v>541</v>
      </c>
      <c r="D72" s="71" t="s">
        <v>72</v>
      </c>
      <c r="E72" s="92" t="s">
        <v>5</v>
      </c>
      <c r="F72" s="382"/>
      <c r="G72" s="73"/>
      <c r="H72" s="74">
        <f t="shared" ref="H72:H135" si="46">365-G72</f>
        <v>365</v>
      </c>
      <c r="I72" s="75"/>
      <c r="J72" s="79">
        <v>129</v>
      </c>
      <c r="K72" s="77">
        <v>0.85</v>
      </c>
      <c r="L72" s="78">
        <f t="shared" ref="L72:L151" si="47">AD72</f>
        <v>109.64999999999999</v>
      </c>
      <c r="M72" s="78">
        <v>43</v>
      </c>
      <c r="N72" s="80">
        <f t="shared" si="45"/>
        <v>0</v>
      </c>
      <c r="O72" s="80">
        <f t="shared" si="32"/>
        <v>0</v>
      </c>
      <c r="P72" s="264">
        <f t="shared" ref="P72:P151" si="48">F72*M72</f>
        <v>0</v>
      </c>
      <c r="Q72" s="81">
        <v>28</v>
      </c>
      <c r="R72" s="80">
        <f t="shared" si="33"/>
        <v>0</v>
      </c>
      <c r="S72" s="78"/>
      <c r="T72" s="80"/>
      <c r="U72" s="36" t="str">
        <f t="shared" si="34"/>
        <v xml:space="preserve"> </v>
      </c>
      <c r="V72" s="37"/>
      <c r="W72" s="147"/>
      <c r="X72" s="11"/>
      <c r="Y72" s="40">
        <f t="shared" si="35"/>
        <v>0</v>
      </c>
      <c r="Z72" s="41">
        <f t="shared" ref="Z72:Z151" si="49">Y72*AC72</f>
        <v>0</v>
      </c>
      <c r="AA72" s="42">
        <f t="shared" si="36"/>
        <v>129</v>
      </c>
      <c r="AB72" s="42">
        <f t="shared" si="37"/>
        <v>109.64999999999999</v>
      </c>
      <c r="AC72" s="43">
        <v>0.7</v>
      </c>
      <c r="AD72" s="149">
        <f t="shared" ref="AD72:AD151" si="50">Z72+AB72</f>
        <v>109.64999999999999</v>
      </c>
      <c r="AE72" s="12">
        <f t="shared" si="38"/>
        <v>0</v>
      </c>
      <c r="AF72" s="45">
        <v>1</v>
      </c>
      <c r="AG72" s="46">
        <f t="shared" si="39"/>
        <v>0</v>
      </c>
      <c r="AH72" s="11">
        <f t="shared" si="40"/>
        <v>0</v>
      </c>
      <c r="AI72" s="11"/>
      <c r="AJ72" s="11">
        <f t="shared" si="41"/>
        <v>0</v>
      </c>
      <c r="AK72" s="11"/>
      <c r="AL72" s="11">
        <f t="shared" si="42"/>
        <v>0</v>
      </c>
      <c r="AN72" s="11">
        <f t="shared" si="43"/>
        <v>0</v>
      </c>
      <c r="AO72" s="12">
        <f t="shared" si="44"/>
        <v>0</v>
      </c>
    </row>
    <row r="73" spans="1:41" ht="14.25" thickTop="1" thickBot="1" x14ac:dyDescent="0.25">
      <c r="A73" s="12" t="s">
        <v>38</v>
      </c>
      <c r="B73" s="324" t="s">
        <v>42</v>
      </c>
      <c r="C73" s="425" t="s">
        <v>541</v>
      </c>
      <c r="D73" s="71" t="s">
        <v>72</v>
      </c>
      <c r="E73" s="72" t="s">
        <v>6</v>
      </c>
      <c r="F73" s="382"/>
      <c r="G73" s="73"/>
      <c r="H73" s="74">
        <f t="shared" si="46"/>
        <v>365</v>
      </c>
      <c r="I73" s="75"/>
      <c r="J73" s="79">
        <v>129</v>
      </c>
      <c r="K73" s="77">
        <v>0.7</v>
      </c>
      <c r="L73" s="78">
        <f t="shared" si="47"/>
        <v>90.3</v>
      </c>
      <c r="M73" s="78">
        <v>43</v>
      </c>
      <c r="N73" s="80">
        <f t="shared" si="45"/>
        <v>0</v>
      </c>
      <c r="O73" s="80">
        <f t="shared" si="32"/>
        <v>0</v>
      </c>
      <c r="P73" s="264">
        <f t="shared" si="48"/>
        <v>0</v>
      </c>
      <c r="Q73" s="81">
        <v>8.8000000000000007</v>
      </c>
      <c r="R73" s="80">
        <f t="shared" si="33"/>
        <v>0</v>
      </c>
      <c r="S73" s="78">
        <v>18.8</v>
      </c>
      <c r="T73" s="80">
        <f>F73*S73</f>
        <v>0</v>
      </c>
      <c r="U73" s="36" t="str">
        <f t="shared" si="34"/>
        <v xml:space="preserve"> </v>
      </c>
      <c r="V73" s="37"/>
      <c r="W73" s="147"/>
      <c r="X73" s="11"/>
      <c r="Y73" s="40">
        <f t="shared" si="35"/>
        <v>0</v>
      </c>
      <c r="Z73" s="41">
        <f t="shared" si="49"/>
        <v>0</v>
      </c>
      <c r="AA73" s="42">
        <f t="shared" si="36"/>
        <v>129</v>
      </c>
      <c r="AB73" s="42">
        <f t="shared" si="37"/>
        <v>90.3</v>
      </c>
      <c r="AC73" s="43">
        <v>0.7</v>
      </c>
      <c r="AD73" s="148">
        <f t="shared" si="50"/>
        <v>90.3</v>
      </c>
      <c r="AE73" s="12">
        <f t="shared" si="38"/>
        <v>0</v>
      </c>
      <c r="AF73" s="45">
        <v>1</v>
      </c>
      <c r="AG73" s="46">
        <f t="shared" si="39"/>
        <v>0</v>
      </c>
      <c r="AH73" s="11">
        <f t="shared" si="40"/>
        <v>0</v>
      </c>
      <c r="AI73" s="11"/>
      <c r="AJ73" s="11">
        <f t="shared" si="41"/>
        <v>0</v>
      </c>
      <c r="AK73" s="11"/>
      <c r="AL73" s="11">
        <f t="shared" si="42"/>
        <v>0</v>
      </c>
      <c r="AN73" s="11">
        <f t="shared" si="43"/>
        <v>0</v>
      </c>
      <c r="AO73" s="12">
        <f t="shared" si="44"/>
        <v>0</v>
      </c>
    </row>
    <row r="74" spans="1:41" ht="14.25" thickTop="1" thickBot="1" x14ac:dyDescent="0.25">
      <c r="A74" s="12" t="s">
        <v>38</v>
      </c>
      <c r="B74" s="324" t="s">
        <v>42</v>
      </c>
      <c r="C74" s="425" t="s">
        <v>541</v>
      </c>
      <c r="D74" s="71" t="s">
        <v>73</v>
      </c>
      <c r="E74" s="92" t="s">
        <v>5</v>
      </c>
      <c r="F74" s="382"/>
      <c r="G74" s="73"/>
      <c r="H74" s="74">
        <f t="shared" si="46"/>
        <v>365</v>
      </c>
      <c r="I74" s="75"/>
      <c r="J74" s="79">
        <v>143</v>
      </c>
      <c r="K74" s="77">
        <v>0.85</v>
      </c>
      <c r="L74" s="78">
        <f t="shared" si="47"/>
        <v>121.55</v>
      </c>
      <c r="M74" s="78">
        <v>47</v>
      </c>
      <c r="N74" s="80">
        <f t="shared" si="45"/>
        <v>0</v>
      </c>
      <c r="O74" s="80">
        <f t="shared" si="32"/>
        <v>0</v>
      </c>
      <c r="P74" s="264">
        <f t="shared" si="48"/>
        <v>0</v>
      </c>
      <c r="Q74" s="81">
        <v>23.4</v>
      </c>
      <c r="R74" s="80">
        <f t="shared" si="33"/>
        <v>0</v>
      </c>
      <c r="S74" s="78"/>
      <c r="T74" s="80"/>
      <c r="U74" s="36" t="str">
        <f t="shared" si="34"/>
        <v xml:space="preserve"> </v>
      </c>
      <c r="V74" s="37"/>
      <c r="W74" s="147"/>
      <c r="X74" s="11"/>
      <c r="Y74" s="40">
        <f t="shared" si="35"/>
        <v>0</v>
      </c>
      <c r="Z74" s="41">
        <f t="shared" si="49"/>
        <v>0</v>
      </c>
      <c r="AA74" s="42">
        <f t="shared" si="36"/>
        <v>143</v>
      </c>
      <c r="AB74" s="42">
        <f t="shared" si="37"/>
        <v>121.55</v>
      </c>
      <c r="AC74" s="43">
        <v>0.7</v>
      </c>
      <c r="AD74" s="44">
        <f t="shared" si="50"/>
        <v>121.55</v>
      </c>
      <c r="AE74" s="12">
        <f t="shared" si="38"/>
        <v>0</v>
      </c>
      <c r="AF74" s="45">
        <v>1</v>
      </c>
      <c r="AG74" s="46">
        <f t="shared" si="39"/>
        <v>0</v>
      </c>
      <c r="AH74" s="11">
        <f t="shared" si="40"/>
        <v>0</v>
      </c>
      <c r="AI74" s="11"/>
      <c r="AJ74" s="11">
        <f t="shared" si="41"/>
        <v>0</v>
      </c>
      <c r="AK74" s="11"/>
      <c r="AL74" s="11">
        <f t="shared" si="42"/>
        <v>0</v>
      </c>
      <c r="AN74" s="11">
        <f t="shared" si="43"/>
        <v>0</v>
      </c>
      <c r="AO74" s="12">
        <f t="shared" si="44"/>
        <v>0</v>
      </c>
    </row>
    <row r="75" spans="1:41" ht="14.25" thickTop="1" thickBot="1" x14ac:dyDescent="0.25">
      <c r="A75" s="12" t="s">
        <v>38</v>
      </c>
      <c r="B75" s="324" t="s">
        <v>42</v>
      </c>
      <c r="C75" s="425" t="s">
        <v>541</v>
      </c>
      <c r="D75" s="71" t="s">
        <v>73</v>
      </c>
      <c r="E75" s="72" t="s">
        <v>6</v>
      </c>
      <c r="F75" s="382"/>
      <c r="G75" s="73"/>
      <c r="H75" s="74">
        <f t="shared" si="46"/>
        <v>365</v>
      </c>
      <c r="I75" s="75"/>
      <c r="J75" s="79">
        <v>143</v>
      </c>
      <c r="K75" s="77">
        <v>0.7</v>
      </c>
      <c r="L75" s="78">
        <f t="shared" si="47"/>
        <v>100.1</v>
      </c>
      <c r="M75" s="78">
        <v>47</v>
      </c>
      <c r="N75" s="80">
        <f t="shared" si="45"/>
        <v>0</v>
      </c>
      <c r="O75" s="80">
        <f t="shared" si="32"/>
        <v>0</v>
      </c>
      <c r="P75" s="264">
        <f t="shared" si="48"/>
        <v>0</v>
      </c>
      <c r="Q75" s="81">
        <v>9.1999999999999993</v>
      </c>
      <c r="R75" s="80">
        <f t="shared" si="33"/>
        <v>0</v>
      </c>
      <c r="S75" s="78">
        <v>20</v>
      </c>
      <c r="T75" s="80">
        <f>F75*S75</f>
        <v>0</v>
      </c>
      <c r="U75" s="36" t="str">
        <f t="shared" si="34"/>
        <v xml:space="preserve"> </v>
      </c>
      <c r="V75" s="37"/>
      <c r="W75" s="147"/>
      <c r="X75" s="11"/>
      <c r="Y75" s="40">
        <f t="shared" si="35"/>
        <v>0</v>
      </c>
      <c r="Z75" s="41">
        <f t="shared" si="49"/>
        <v>0</v>
      </c>
      <c r="AA75" s="42">
        <f t="shared" si="36"/>
        <v>143</v>
      </c>
      <c r="AB75" s="42">
        <f t="shared" si="37"/>
        <v>100.1</v>
      </c>
      <c r="AC75" s="43">
        <v>0.7</v>
      </c>
      <c r="AD75" s="148">
        <f t="shared" si="50"/>
        <v>100.1</v>
      </c>
      <c r="AE75" s="12">
        <f t="shared" si="38"/>
        <v>0</v>
      </c>
      <c r="AF75" s="45">
        <v>1</v>
      </c>
      <c r="AG75" s="46">
        <f t="shared" si="39"/>
        <v>0</v>
      </c>
      <c r="AH75" s="11">
        <f t="shared" si="40"/>
        <v>0</v>
      </c>
      <c r="AI75" s="11"/>
      <c r="AJ75" s="11">
        <f t="shared" si="41"/>
        <v>0</v>
      </c>
      <c r="AK75" s="11"/>
      <c r="AL75" s="11">
        <f t="shared" si="42"/>
        <v>0</v>
      </c>
      <c r="AN75" s="11">
        <f t="shared" si="43"/>
        <v>0</v>
      </c>
      <c r="AO75" s="12">
        <f t="shared" si="44"/>
        <v>0</v>
      </c>
    </row>
    <row r="76" spans="1:41" ht="14.25" thickTop="1" thickBot="1" x14ac:dyDescent="0.25">
      <c r="A76" s="12" t="s">
        <v>38</v>
      </c>
      <c r="B76" s="324" t="s">
        <v>42</v>
      </c>
      <c r="C76" s="425" t="s">
        <v>541</v>
      </c>
      <c r="D76" s="71" t="s">
        <v>74</v>
      </c>
      <c r="E76" s="92" t="s">
        <v>5</v>
      </c>
      <c r="F76" s="382"/>
      <c r="G76" s="73"/>
      <c r="H76" s="74">
        <f t="shared" si="46"/>
        <v>365</v>
      </c>
      <c r="I76" s="75"/>
      <c r="J76" s="79">
        <v>143</v>
      </c>
      <c r="K76" s="77">
        <v>0.85</v>
      </c>
      <c r="L76" s="78">
        <f t="shared" si="47"/>
        <v>121.55</v>
      </c>
      <c r="M76" s="78">
        <v>47</v>
      </c>
      <c r="N76" s="80">
        <f t="shared" si="45"/>
        <v>0</v>
      </c>
      <c r="O76" s="80">
        <f t="shared" si="32"/>
        <v>0</v>
      </c>
      <c r="P76" s="264">
        <f t="shared" si="48"/>
        <v>0</v>
      </c>
      <c r="Q76" s="81">
        <v>29</v>
      </c>
      <c r="R76" s="80">
        <f t="shared" si="33"/>
        <v>0</v>
      </c>
      <c r="S76" s="78"/>
      <c r="T76" s="80"/>
      <c r="U76" s="36" t="str">
        <f t="shared" si="34"/>
        <v xml:space="preserve"> </v>
      </c>
      <c r="V76" s="37"/>
      <c r="W76" s="147"/>
      <c r="X76" s="11"/>
      <c r="Y76" s="40">
        <f t="shared" si="35"/>
        <v>0</v>
      </c>
      <c r="Z76" s="41">
        <f t="shared" si="49"/>
        <v>0</v>
      </c>
      <c r="AA76" s="42">
        <f t="shared" si="36"/>
        <v>143</v>
      </c>
      <c r="AB76" s="42">
        <f t="shared" si="37"/>
        <v>121.55</v>
      </c>
      <c r="AC76" s="43">
        <v>0.7</v>
      </c>
      <c r="AD76" s="44">
        <f t="shared" si="50"/>
        <v>121.55</v>
      </c>
      <c r="AE76" s="12">
        <f t="shared" si="38"/>
        <v>0</v>
      </c>
      <c r="AF76" s="45">
        <v>1</v>
      </c>
      <c r="AG76" s="46">
        <f t="shared" si="39"/>
        <v>0</v>
      </c>
      <c r="AH76" s="11">
        <f t="shared" si="40"/>
        <v>0</v>
      </c>
      <c r="AI76" s="11"/>
      <c r="AJ76" s="11">
        <f t="shared" si="41"/>
        <v>0</v>
      </c>
      <c r="AK76" s="11"/>
      <c r="AL76" s="11">
        <f t="shared" si="42"/>
        <v>0</v>
      </c>
      <c r="AN76" s="11">
        <f t="shared" si="43"/>
        <v>0</v>
      </c>
      <c r="AO76" s="12">
        <f t="shared" si="44"/>
        <v>0</v>
      </c>
    </row>
    <row r="77" spans="1:41" ht="14.25" thickTop="1" thickBot="1" x14ac:dyDescent="0.25">
      <c r="A77" s="12" t="s">
        <v>38</v>
      </c>
      <c r="B77" s="324" t="s">
        <v>42</v>
      </c>
      <c r="C77" s="426" t="s">
        <v>541</v>
      </c>
      <c r="D77" s="95" t="s">
        <v>74</v>
      </c>
      <c r="E77" s="48" t="s">
        <v>6</v>
      </c>
      <c r="F77" s="381"/>
      <c r="G77" s="49"/>
      <c r="H77" s="50">
        <f t="shared" si="46"/>
        <v>365</v>
      </c>
      <c r="I77" s="51"/>
      <c r="J77" s="96">
        <v>143</v>
      </c>
      <c r="K77" s="53">
        <v>0.7</v>
      </c>
      <c r="L77" s="54">
        <f t="shared" si="47"/>
        <v>100.1</v>
      </c>
      <c r="M77" s="54">
        <v>47</v>
      </c>
      <c r="N77" s="55">
        <f t="shared" si="45"/>
        <v>0</v>
      </c>
      <c r="O77" s="55">
        <f t="shared" si="32"/>
        <v>0</v>
      </c>
      <c r="P77" s="290">
        <f t="shared" si="48"/>
        <v>0</v>
      </c>
      <c r="Q77" s="56">
        <v>9.1999999999999993</v>
      </c>
      <c r="R77" s="55">
        <f t="shared" si="33"/>
        <v>0</v>
      </c>
      <c r="S77" s="54">
        <v>20</v>
      </c>
      <c r="T77" s="55">
        <f>F77*S77</f>
        <v>0</v>
      </c>
      <c r="U77" s="36" t="str">
        <f t="shared" si="34"/>
        <v xml:space="preserve"> </v>
      </c>
      <c r="V77" s="37"/>
      <c r="W77" s="147"/>
      <c r="X77" s="11"/>
      <c r="Y77" s="40">
        <f t="shared" si="35"/>
        <v>0</v>
      </c>
      <c r="Z77" s="41">
        <f t="shared" si="49"/>
        <v>0</v>
      </c>
      <c r="AA77" s="42">
        <f t="shared" si="36"/>
        <v>143</v>
      </c>
      <c r="AB77" s="42">
        <f t="shared" si="37"/>
        <v>100.1</v>
      </c>
      <c r="AC77" s="43">
        <v>0.7</v>
      </c>
      <c r="AD77" s="60">
        <f t="shared" si="50"/>
        <v>100.1</v>
      </c>
      <c r="AE77" s="12">
        <f t="shared" si="38"/>
        <v>0</v>
      </c>
      <c r="AF77" s="194">
        <v>1</v>
      </c>
      <c r="AG77" s="113">
        <f t="shared" si="39"/>
        <v>0</v>
      </c>
      <c r="AH77" s="11">
        <f t="shared" si="40"/>
        <v>0</v>
      </c>
      <c r="AI77" s="11"/>
      <c r="AJ77" s="11">
        <f t="shared" si="41"/>
        <v>0</v>
      </c>
      <c r="AK77" s="11"/>
      <c r="AL77" s="11">
        <f t="shared" si="42"/>
        <v>0</v>
      </c>
      <c r="AN77" s="11">
        <f t="shared" si="43"/>
        <v>0</v>
      </c>
      <c r="AO77" s="12">
        <f t="shared" si="44"/>
        <v>0</v>
      </c>
    </row>
    <row r="78" spans="1:41" ht="13.5" thickBot="1" x14ac:dyDescent="0.25">
      <c r="A78" s="12" t="s">
        <v>38</v>
      </c>
      <c r="B78" s="324" t="s">
        <v>42</v>
      </c>
      <c r="C78" s="425" t="s">
        <v>540</v>
      </c>
      <c r="D78" s="61" t="s">
        <v>75</v>
      </c>
      <c r="E78" s="138" t="s">
        <v>5</v>
      </c>
      <c r="F78" s="383"/>
      <c r="G78" s="150"/>
      <c r="H78" s="27">
        <f t="shared" si="46"/>
        <v>365</v>
      </c>
      <c r="I78" s="151"/>
      <c r="J78" s="141">
        <v>109</v>
      </c>
      <c r="K78" s="142">
        <v>0.85</v>
      </c>
      <c r="L78" s="143">
        <f t="shared" si="47"/>
        <v>92.649999999999991</v>
      </c>
      <c r="M78" s="143">
        <v>37</v>
      </c>
      <c r="N78" s="144">
        <f t="shared" si="45"/>
        <v>0</v>
      </c>
      <c r="O78" s="144">
        <f t="shared" si="32"/>
        <v>0</v>
      </c>
      <c r="P78" s="351">
        <f t="shared" si="48"/>
        <v>0</v>
      </c>
      <c r="Q78" s="145">
        <v>21.4</v>
      </c>
      <c r="R78" s="144">
        <f t="shared" si="33"/>
        <v>0</v>
      </c>
      <c r="S78" s="364"/>
      <c r="T78" s="144"/>
      <c r="U78" s="36" t="str">
        <f t="shared" si="34"/>
        <v xml:space="preserve"> </v>
      </c>
      <c r="V78" s="37"/>
      <c r="W78" s="147"/>
      <c r="X78" s="11"/>
      <c r="Y78" s="40">
        <f t="shared" si="35"/>
        <v>0</v>
      </c>
      <c r="Z78" s="41">
        <f t="shared" si="49"/>
        <v>0</v>
      </c>
      <c r="AA78" s="42">
        <f t="shared" si="36"/>
        <v>109</v>
      </c>
      <c r="AB78" s="42">
        <f t="shared" si="37"/>
        <v>92.649999999999991</v>
      </c>
      <c r="AC78" s="43">
        <v>0.7</v>
      </c>
      <c r="AD78" s="69">
        <f t="shared" si="50"/>
        <v>92.649999999999991</v>
      </c>
      <c r="AE78" s="12">
        <f t="shared" si="38"/>
        <v>0</v>
      </c>
      <c r="AF78" s="156">
        <v>1</v>
      </c>
      <c r="AG78" s="157">
        <f t="shared" si="39"/>
        <v>0</v>
      </c>
      <c r="AH78" s="11">
        <f t="shared" si="40"/>
        <v>0</v>
      </c>
      <c r="AI78" s="11"/>
      <c r="AJ78" s="11">
        <f t="shared" si="41"/>
        <v>0</v>
      </c>
      <c r="AK78" s="11"/>
      <c r="AL78" s="11">
        <f t="shared" si="42"/>
        <v>0</v>
      </c>
      <c r="AN78" s="11">
        <f t="shared" si="43"/>
        <v>0</v>
      </c>
      <c r="AO78" s="12">
        <f t="shared" si="44"/>
        <v>0</v>
      </c>
    </row>
    <row r="79" spans="1:41" ht="14.25" thickTop="1" thickBot="1" x14ac:dyDescent="0.25">
      <c r="A79" s="12" t="s">
        <v>38</v>
      </c>
      <c r="B79" s="324" t="s">
        <v>42</v>
      </c>
      <c r="C79" s="425" t="s">
        <v>540</v>
      </c>
      <c r="D79" s="71" t="s">
        <v>75</v>
      </c>
      <c r="E79" s="72" t="s">
        <v>6</v>
      </c>
      <c r="F79" s="382"/>
      <c r="G79" s="109"/>
      <c r="H79" s="74">
        <f t="shared" si="46"/>
        <v>365</v>
      </c>
      <c r="I79" s="110"/>
      <c r="J79" s="79">
        <v>109</v>
      </c>
      <c r="K79" s="77">
        <v>0.7</v>
      </c>
      <c r="L79" s="78">
        <f t="shared" si="47"/>
        <v>76.3</v>
      </c>
      <c r="M79" s="78">
        <v>37</v>
      </c>
      <c r="N79" s="80">
        <f t="shared" si="45"/>
        <v>0</v>
      </c>
      <c r="O79" s="80">
        <f t="shared" si="32"/>
        <v>0</v>
      </c>
      <c r="P79" s="264">
        <f t="shared" si="48"/>
        <v>0</v>
      </c>
      <c r="Q79" s="81">
        <v>8.4</v>
      </c>
      <c r="R79" s="80">
        <f t="shared" si="33"/>
        <v>0</v>
      </c>
      <c r="S79" s="365">
        <v>18</v>
      </c>
      <c r="T79" s="80">
        <f>F79*S79</f>
        <v>0</v>
      </c>
      <c r="U79" s="36" t="str">
        <f t="shared" si="34"/>
        <v xml:space="preserve"> </v>
      </c>
      <c r="V79" s="37"/>
      <c r="W79" s="147"/>
      <c r="X79" s="11"/>
      <c r="Y79" s="40">
        <f t="shared" si="35"/>
        <v>0</v>
      </c>
      <c r="Z79" s="41">
        <f t="shared" si="49"/>
        <v>0</v>
      </c>
      <c r="AA79" s="42">
        <f t="shared" si="36"/>
        <v>109</v>
      </c>
      <c r="AB79" s="42">
        <f t="shared" si="37"/>
        <v>76.3</v>
      </c>
      <c r="AC79" s="43">
        <v>0.7</v>
      </c>
      <c r="AD79" s="148">
        <f t="shared" si="50"/>
        <v>76.3</v>
      </c>
      <c r="AE79" s="12">
        <f t="shared" si="38"/>
        <v>0</v>
      </c>
      <c r="AF79" s="45">
        <v>1</v>
      </c>
      <c r="AG79" s="46">
        <f t="shared" si="39"/>
        <v>0</v>
      </c>
      <c r="AH79" s="11">
        <f t="shared" si="40"/>
        <v>0</v>
      </c>
      <c r="AI79" s="11"/>
      <c r="AJ79" s="11">
        <f t="shared" si="41"/>
        <v>0</v>
      </c>
      <c r="AK79" s="11"/>
      <c r="AL79" s="11">
        <f t="shared" si="42"/>
        <v>0</v>
      </c>
      <c r="AN79" s="11">
        <f t="shared" si="43"/>
        <v>0</v>
      </c>
      <c r="AO79" s="12">
        <f t="shared" si="44"/>
        <v>0</v>
      </c>
    </row>
    <row r="80" spans="1:41" ht="14.25" thickTop="1" thickBot="1" x14ac:dyDescent="0.25">
      <c r="A80" s="12" t="s">
        <v>38</v>
      </c>
      <c r="B80" s="324" t="s">
        <v>42</v>
      </c>
      <c r="C80" s="425" t="s">
        <v>540</v>
      </c>
      <c r="D80" s="71" t="s">
        <v>76</v>
      </c>
      <c r="E80" s="92" t="s">
        <v>5</v>
      </c>
      <c r="F80" s="382"/>
      <c r="G80" s="109"/>
      <c r="H80" s="74">
        <f t="shared" si="46"/>
        <v>365</v>
      </c>
      <c r="I80" s="110"/>
      <c r="J80" s="79">
        <v>109</v>
      </c>
      <c r="K80" s="77">
        <v>0.85</v>
      </c>
      <c r="L80" s="78">
        <f t="shared" si="47"/>
        <v>92.649999999999991</v>
      </c>
      <c r="M80" s="78">
        <v>37</v>
      </c>
      <c r="N80" s="80">
        <f t="shared" si="45"/>
        <v>0</v>
      </c>
      <c r="O80" s="80">
        <f t="shared" si="32"/>
        <v>0</v>
      </c>
      <c r="P80" s="264">
        <f t="shared" si="48"/>
        <v>0</v>
      </c>
      <c r="Q80" s="81">
        <v>27</v>
      </c>
      <c r="R80" s="80">
        <f t="shared" si="33"/>
        <v>0</v>
      </c>
      <c r="S80" s="365"/>
      <c r="T80" s="80"/>
      <c r="U80" s="36" t="str">
        <f t="shared" si="34"/>
        <v xml:space="preserve"> </v>
      </c>
      <c r="V80" s="37"/>
      <c r="W80" s="147"/>
      <c r="X80" s="11"/>
      <c r="Y80" s="40">
        <f t="shared" si="35"/>
        <v>0</v>
      </c>
      <c r="Z80" s="41">
        <f t="shared" si="49"/>
        <v>0</v>
      </c>
      <c r="AA80" s="42">
        <f t="shared" si="36"/>
        <v>109</v>
      </c>
      <c r="AB80" s="42">
        <f t="shared" si="37"/>
        <v>92.649999999999991</v>
      </c>
      <c r="AC80" s="43">
        <v>0.7</v>
      </c>
      <c r="AD80" s="44">
        <f t="shared" si="50"/>
        <v>92.649999999999991</v>
      </c>
      <c r="AE80" s="12">
        <f t="shared" si="38"/>
        <v>0</v>
      </c>
      <c r="AF80" s="45">
        <v>1</v>
      </c>
      <c r="AG80" s="46">
        <f t="shared" si="39"/>
        <v>0</v>
      </c>
      <c r="AH80" s="11">
        <f t="shared" si="40"/>
        <v>0</v>
      </c>
      <c r="AI80" s="11"/>
      <c r="AJ80" s="11">
        <f t="shared" si="41"/>
        <v>0</v>
      </c>
      <c r="AK80" s="11"/>
      <c r="AL80" s="11">
        <f t="shared" si="42"/>
        <v>0</v>
      </c>
      <c r="AN80" s="11">
        <f t="shared" si="43"/>
        <v>0</v>
      </c>
      <c r="AO80" s="12">
        <f t="shared" si="44"/>
        <v>0</v>
      </c>
    </row>
    <row r="81" spans="1:41" ht="14.25" thickTop="1" thickBot="1" x14ac:dyDescent="0.25">
      <c r="A81" s="12" t="s">
        <v>38</v>
      </c>
      <c r="B81" s="324" t="s">
        <v>42</v>
      </c>
      <c r="C81" s="425" t="s">
        <v>540</v>
      </c>
      <c r="D81" s="71" t="s">
        <v>76</v>
      </c>
      <c r="E81" s="72" t="s">
        <v>6</v>
      </c>
      <c r="F81" s="382"/>
      <c r="G81" s="109"/>
      <c r="H81" s="74">
        <f t="shared" si="46"/>
        <v>365</v>
      </c>
      <c r="I81" s="110"/>
      <c r="J81" s="79">
        <v>109</v>
      </c>
      <c r="K81" s="77">
        <v>0.7</v>
      </c>
      <c r="L81" s="78">
        <f t="shared" si="47"/>
        <v>76.3</v>
      </c>
      <c r="M81" s="78">
        <v>37</v>
      </c>
      <c r="N81" s="80">
        <f t="shared" si="45"/>
        <v>0</v>
      </c>
      <c r="O81" s="80">
        <f t="shared" si="32"/>
        <v>0</v>
      </c>
      <c r="P81" s="264">
        <f t="shared" si="48"/>
        <v>0</v>
      </c>
      <c r="Q81" s="81">
        <v>8.4</v>
      </c>
      <c r="R81" s="80">
        <f t="shared" si="33"/>
        <v>0</v>
      </c>
      <c r="S81" s="365">
        <v>18</v>
      </c>
      <c r="T81" s="80">
        <f>F81*S81</f>
        <v>0</v>
      </c>
      <c r="U81" s="36" t="str">
        <f t="shared" si="34"/>
        <v xml:space="preserve"> </v>
      </c>
      <c r="V81" s="37"/>
      <c r="W81" s="147"/>
      <c r="X81" s="11"/>
      <c r="Y81" s="40">
        <f t="shared" si="35"/>
        <v>0</v>
      </c>
      <c r="Z81" s="41">
        <f t="shared" si="49"/>
        <v>0</v>
      </c>
      <c r="AA81" s="42">
        <f t="shared" si="36"/>
        <v>109</v>
      </c>
      <c r="AB81" s="42">
        <f t="shared" si="37"/>
        <v>76.3</v>
      </c>
      <c r="AC81" s="43">
        <v>0.7</v>
      </c>
      <c r="AD81" s="148">
        <f t="shared" si="50"/>
        <v>76.3</v>
      </c>
      <c r="AE81" s="12">
        <f t="shared" si="38"/>
        <v>0</v>
      </c>
      <c r="AF81" s="45">
        <v>1</v>
      </c>
      <c r="AG81" s="46">
        <f t="shared" si="39"/>
        <v>0</v>
      </c>
      <c r="AH81" s="11">
        <f t="shared" si="40"/>
        <v>0</v>
      </c>
      <c r="AI81" s="11"/>
      <c r="AJ81" s="11">
        <f t="shared" si="41"/>
        <v>0</v>
      </c>
      <c r="AK81" s="11"/>
      <c r="AL81" s="11">
        <f t="shared" si="42"/>
        <v>0</v>
      </c>
      <c r="AN81" s="11">
        <f t="shared" si="43"/>
        <v>0</v>
      </c>
      <c r="AO81" s="12">
        <f t="shared" si="44"/>
        <v>0</v>
      </c>
    </row>
    <row r="82" spans="1:41" ht="14.25" thickTop="1" thickBot="1" x14ac:dyDescent="0.25">
      <c r="A82" s="12" t="s">
        <v>38</v>
      </c>
      <c r="B82" s="324" t="s">
        <v>42</v>
      </c>
      <c r="C82" s="425" t="s">
        <v>540</v>
      </c>
      <c r="D82" s="71" t="s">
        <v>77</v>
      </c>
      <c r="E82" s="92" t="s">
        <v>5</v>
      </c>
      <c r="F82" s="382"/>
      <c r="G82" s="109"/>
      <c r="H82" s="74">
        <f t="shared" si="46"/>
        <v>365</v>
      </c>
      <c r="I82" s="110"/>
      <c r="J82" s="79">
        <v>124</v>
      </c>
      <c r="K82" s="77">
        <v>0.85</v>
      </c>
      <c r="L82" s="78">
        <f t="shared" si="47"/>
        <v>105.39999999999999</v>
      </c>
      <c r="M82" s="78">
        <v>43</v>
      </c>
      <c r="N82" s="80">
        <f t="shared" si="45"/>
        <v>0</v>
      </c>
      <c r="O82" s="80">
        <f t="shared" si="32"/>
        <v>0</v>
      </c>
      <c r="P82" s="264">
        <f t="shared" si="48"/>
        <v>0</v>
      </c>
      <c r="Q82" s="81">
        <v>22.4</v>
      </c>
      <c r="R82" s="80">
        <f t="shared" si="33"/>
        <v>0</v>
      </c>
      <c r="S82" s="365"/>
      <c r="T82" s="80"/>
      <c r="U82" s="36" t="str">
        <f t="shared" si="34"/>
        <v xml:space="preserve"> </v>
      </c>
      <c r="V82" s="37"/>
      <c r="W82" s="147"/>
      <c r="X82" s="11"/>
      <c r="Y82" s="40">
        <f t="shared" si="35"/>
        <v>0</v>
      </c>
      <c r="Z82" s="41">
        <f t="shared" si="49"/>
        <v>0</v>
      </c>
      <c r="AA82" s="42">
        <f t="shared" si="36"/>
        <v>124</v>
      </c>
      <c r="AB82" s="42">
        <f t="shared" si="37"/>
        <v>105.39999999999999</v>
      </c>
      <c r="AC82" s="43">
        <v>0.7</v>
      </c>
      <c r="AD82" s="149">
        <f t="shared" si="50"/>
        <v>105.39999999999999</v>
      </c>
      <c r="AE82" s="12">
        <f t="shared" si="38"/>
        <v>0</v>
      </c>
      <c r="AF82" s="45">
        <v>1</v>
      </c>
      <c r="AG82" s="46">
        <f t="shared" si="39"/>
        <v>0</v>
      </c>
      <c r="AH82" s="11">
        <f t="shared" si="40"/>
        <v>0</v>
      </c>
      <c r="AI82" s="11"/>
      <c r="AJ82" s="11">
        <f t="shared" si="41"/>
        <v>0</v>
      </c>
      <c r="AK82" s="11"/>
      <c r="AL82" s="11">
        <f t="shared" si="42"/>
        <v>0</v>
      </c>
      <c r="AN82" s="11">
        <f t="shared" si="43"/>
        <v>0</v>
      </c>
      <c r="AO82" s="12">
        <f t="shared" si="44"/>
        <v>0</v>
      </c>
    </row>
    <row r="83" spans="1:41" ht="14.25" thickTop="1" thickBot="1" x14ac:dyDescent="0.25">
      <c r="A83" s="12" t="s">
        <v>38</v>
      </c>
      <c r="B83" s="324" t="s">
        <v>42</v>
      </c>
      <c r="C83" s="425" t="s">
        <v>540</v>
      </c>
      <c r="D83" s="71" t="s">
        <v>77</v>
      </c>
      <c r="E83" s="72" t="s">
        <v>6</v>
      </c>
      <c r="F83" s="382"/>
      <c r="G83" s="109"/>
      <c r="H83" s="74">
        <f t="shared" si="46"/>
        <v>365</v>
      </c>
      <c r="I83" s="110"/>
      <c r="J83" s="79">
        <v>124</v>
      </c>
      <c r="K83" s="77">
        <v>0.7</v>
      </c>
      <c r="L83" s="78">
        <f t="shared" si="47"/>
        <v>86.8</v>
      </c>
      <c r="M83" s="78">
        <v>43</v>
      </c>
      <c r="N83" s="80">
        <f t="shared" si="45"/>
        <v>0</v>
      </c>
      <c r="O83" s="80">
        <f t="shared" si="32"/>
        <v>0</v>
      </c>
      <c r="P83" s="264">
        <f t="shared" si="48"/>
        <v>0</v>
      </c>
      <c r="Q83" s="81">
        <v>8.8000000000000007</v>
      </c>
      <c r="R83" s="80">
        <f t="shared" si="33"/>
        <v>0</v>
      </c>
      <c r="S83" s="365">
        <v>18.8</v>
      </c>
      <c r="T83" s="80">
        <f>F83*S83</f>
        <v>0</v>
      </c>
      <c r="U83" s="36" t="str">
        <f t="shared" si="34"/>
        <v xml:space="preserve"> </v>
      </c>
      <c r="V83" s="37"/>
      <c r="W83" s="147"/>
      <c r="X83" s="11"/>
      <c r="Y83" s="40">
        <f t="shared" si="35"/>
        <v>0</v>
      </c>
      <c r="Z83" s="41">
        <f t="shared" si="49"/>
        <v>0</v>
      </c>
      <c r="AA83" s="42">
        <f t="shared" si="36"/>
        <v>124</v>
      </c>
      <c r="AB83" s="42">
        <f t="shared" si="37"/>
        <v>86.8</v>
      </c>
      <c r="AC83" s="43">
        <v>0.7</v>
      </c>
      <c r="AD83" s="148">
        <f t="shared" si="50"/>
        <v>86.8</v>
      </c>
      <c r="AE83" s="12">
        <f t="shared" si="38"/>
        <v>0</v>
      </c>
      <c r="AF83" s="45">
        <v>1</v>
      </c>
      <c r="AG83" s="46">
        <f t="shared" si="39"/>
        <v>0</v>
      </c>
      <c r="AH83" s="11">
        <f t="shared" si="40"/>
        <v>0</v>
      </c>
      <c r="AI83" s="11"/>
      <c r="AJ83" s="11">
        <f t="shared" si="41"/>
        <v>0</v>
      </c>
      <c r="AK83" s="11"/>
      <c r="AL83" s="11">
        <f t="shared" si="42"/>
        <v>0</v>
      </c>
      <c r="AN83" s="11">
        <f t="shared" si="43"/>
        <v>0</v>
      </c>
      <c r="AO83" s="12">
        <f t="shared" si="44"/>
        <v>0</v>
      </c>
    </row>
    <row r="84" spans="1:41" ht="14.25" thickTop="1" thickBot="1" x14ac:dyDescent="0.25">
      <c r="A84" s="12" t="s">
        <v>38</v>
      </c>
      <c r="B84" s="324" t="s">
        <v>42</v>
      </c>
      <c r="C84" s="425" t="s">
        <v>540</v>
      </c>
      <c r="D84" s="71" t="s">
        <v>78</v>
      </c>
      <c r="E84" s="92" t="s">
        <v>5</v>
      </c>
      <c r="F84" s="382"/>
      <c r="G84" s="109"/>
      <c r="H84" s="74">
        <f t="shared" si="46"/>
        <v>365</v>
      </c>
      <c r="I84" s="110"/>
      <c r="J84" s="79">
        <v>124</v>
      </c>
      <c r="K84" s="77">
        <v>0.85</v>
      </c>
      <c r="L84" s="78">
        <f t="shared" si="47"/>
        <v>105.39999999999999</v>
      </c>
      <c r="M84" s="78">
        <v>43</v>
      </c>
      <c r="N84" s="80">
        <f t="shared" si="45"/>
        <v>0</v>
      </c>
      <c r="O84" s="80">
        <f t="shared" si="32"/>
        <v>0</v>
      </c>
      <c r="P84" s="264">
        <f t="shared" si="48"/>
        <v>0</v>
      </c>
      <c r="Q84" s="81">
        <v>28</v>
      </c>
      <c r="R84" s="80">
        <f t="shared" si="33"/>
        <v>0</v>
      </c>
      <c r="S84" s="365"/>
      <c r="T84" s="80"/>
      <c r="U84" s="36" t="str">
        <f t="shared" si="34"/>
        <v xml:space="preserve"> </v>
      </c>
      <c r="V84" s="37"/>
      <c r="W84" s="147"/>
      <c r="X84" s="11"/>
      <c r="Y84" s="40">
        <f t="shared" si="35"/>
        <v>0</v>
      </c>
      <c r="Z84" s="41">
        <f t="shared" si="49"/>
        <v>0</v>
      </c>
      <c r="AA84" s="42">
        <f t="shared" si="36"/>
        <v>124</v>
      </c>
      <c r="AB84" s="42">
        <f t="shared" si="37"/>
        <v>105.39999999999999</v>
      </c>
      <c r="AC84" s="43">
        <v>0.7</v>
      </c>
      <c r="AD84" s="149">
        <f t="shared" si="50"/>
        <v>105.39999999999999</v>
      </c>
      <c r="AE84" s="12">
        <f t="shared" si="38"/>
        <v>0</v>
      </c>
      <c r="AF84" s="45">
        <v>1</v>
      </c>
      <c r="AG84" s="46">
        <f t="shared" si="39"/>
        <v>0</v>
      </c>
      <c r="AH84" s="11">
        <f t="shared" si="40"/>
        <v>0</v>
      </c>
      <c r="AI84" s="11"/>
      <c r="AJ84" s="11">
        <f t="shared" si="41"/>
        <v>0</v>
      </c>
      <c r="AK84" s="11"/>
      <c r="AL84" s="11">
        <f t="shared" si="42"/>
        <v>0</v>
      </c>
      <c r="AN84" s="11">
        <f t="shared" si="43"/>
        <v>0</v>
      </c>
      <c r="AO84" s="12">
        <f t="shared" si="44"/>
        <v>0</v>
      </c>
    </row>
    <row r="85" spans="1:41" ht="14.25" thickTop="1" thickBot="1" x14ac:dyDescent="0.25">
      <c r="A85" s="12" t="s">
        <v>38</v>
      </c>
      <c r="B85" s="324" t="s">
        <v>42</v>
      </c>
      <c r="C85" s="425" t="s">
        <v>540</v>
      </c>
      <c r="D85" s="71" t="s">
        <v>78</v>
      </c>
      <c r="E85" s="72" t="s">
        <v>6</v>
      </c>
      <c r="F85" s="382"/>
      <c r="G85" s="109"/>
      <c r="H85" s="74">
        <f t="shared" si="46"/>
        <v>365</v>
      </c>
      <c r="I85" s="110"/>
      <c r="J85" s="79">
        <v>124</v>
      </c>
      <c r="K85" s="77">
        <v>0.7</v>
      </c>
      <c r="L85" s="78">
        <f t="shared" si="47"/>
        <v>86.8</v>
      </c>
      <c r="M85" s="78">
        <v>43</v>
      </c>
      <c r="N85" s="80">
        <f t="shared" si="45"/>
        <v>0</v>
      </c>
      <c r="O85" s="80">
        <f t="shared" si="32"/>
        <v>0</v>
      </c>
      <c r="P85" s="264">
        <f t="shared" si="48"/>
        <v>0</v>
      </c>
      <c r="Q85" s="81">
        <v>8.8000000000000007</v>
      </c>
      <c r="R85" s="80">
        <f t="shared" si="33"/>
        <v>0</v>
      </c>
      <c r="S85" s="365">
        <v>18.8</v>
      </c>
      <c r="T85" s="80">
        <f>F85*S85</f>
        <v>0</v>
      </c>
      <c r="U85" s="36" t="str">
        <f t="shared" si="34"/>
        <v xml:space="preserve"> </v>
      </c>
      <c r="V85" s="37"/>
      <c r="W85" s="147"/>
      <c r="X85" s="11"/>
      <c r="Y85" s="40">
        <f t="shared" si="35"/>
        <v>0</v>
      </c>
      <c r="Z85" s="41">
        <f t="shared" si="49"/>
        <v>0</v>
      </c>
      <c r="AA85" s="42">
        <f t="shared" si="36"/>
        <v>124</v>
      </c>
      <c r="AB85" s="42">
        <f t="shared" si="37"/>
        <v>86.8</v>
      </c>
      <c r="AC85" s="43">
        <v>0.7</v>
      </c>
      <c r="AD85" s="148">
        <f t="shared" si="50"/>
        <v>86.8</v>
      </c>
      <c r="AE85" s="12">
        <f t="shared" si="38"/>
        <v>0</v>
      </c>
      <c r="AF85" s="45">
        <v>1</v>
      </c>
      <c r="AG85" s="46">
        <f t="shared" si="39"/>
        <v>0</v>
      </c>
      <c r="AH85" s="11">
        <f t="shared" si="40"/>
        <v>0</v>
      </c>
      <c r="AI85" s="11"/>
      <c r="AJ85" s="11">
        <f t="shared" si="41"/>
        <v>0</v>
      </c>
      <c r="AK85" s="11"/>
      <c r="AL85" s="11">
        <f t="shared" si="42"/>
        <v>0</v>
      </c>
      <c r="AN85" s="11">
        <f t="shared" si="43"/>
        <v>0</v>
      </c>
      <c r="AO85" s="12">
        <f t="shared" si="44"/>
        <v>0</v>
      </c>
    </row>
    <row r="86" spans="1:41" ht="14.25" thickTop="1" thickBot="1" x14ac:dyDescent="0.25">
      <c r="A86" s="12" t="s">
        <v>38</v>
      </c>
      <c r="B86" s="324" t="s">
        <v>42</v>
      </c>
      <c r="C86" s="425" t="s">
        <v>540</v>
      </c>
      <c r="D86" s="71" t="s">
        <v>79</v>
      </c>
      <c r="E86" s="92" t="s">
        <v>5</v>
      </c>
      <c r="F86" s="382"/>
      <c r="G86" s="109"/>
      <c r="H86" s="74">
        <f t="shared" si="46"/>
        <v>365</v>
      </c>
      <c r="I86" s="110"/>
      <c r="J86" s="79">
        <v>141</v>
      </c>
      <c r="K86" s="77">
        <v>0.85</v>
      </c>
      <c r="L86" s="78">
        <f t="shared" si="47"/>
        <v>119.85</v>
      </c>
      <c r="M86" s="78">
        <v>48</v>
      </c>
      <c r="N86" s="80">
        <f t="shared" si="45"/>
        <v>0</v>
      </c>
      <c r="O86" s="80">
        <f t="shared" si="32"/>
        <v>0</v>
      </c>
      <c r="P86" s="264">
        <f t="shared" si="48"/>
        <v>0</v>
      </c>
      <c r="Q86" s="81">
        <v>23.4</v>
      </c>
      <c r="R86" s="80">
        <f t="shared" si="33"/>
        <v>0</v>
      </c>
      <c r="S86" s="365"/>
      <c r="T86" s="80"/>
      <c r="U86" s="36" t="str">
        <f t="shared" si="34"/>
        <v xml:space="preserve"> </v>
      </c>
      <c r="V86" s="37"/>
      <c r="W86" s="147"/>
      <c r="X86" s="11"/>
      <c r="Y86" s="40">
        <f t="shared" si="35"/>
        <v>0</v>
      </c>
      <c r="Z86" s="41">
        <f t="shared" si="49"/>
        <v>0</v>
      </c>
      <c r="AA86" s="42">
        <f t="shared" si="36"/>
        <v>141</v>
      </c>
      <c r="AB86" s="42">
        <f t="shared" si="37"/>
        <v>119.85</v>
      </c>
      <c r="AC86" s="43">
        <v>0.7</v>
      </c>
      <c r="AD86" s="44">
        <f t="shared" si="50"/>
        <v>119.85</v>
      </c>
      <c r="AE86" s="12">
        <f t="shared" si="38"/>
        <v>0</v>
      </c>
      <c r="AF86" s="45">
        <v>1</v>
      </c>
      <c r="AG86" s="46">
        <f t="shared" si="39"/>
        <v>0</v>
      </c>
      <c r="AH86" s="11">
        <f t="shared" si="40"/>
        <v>0</v>
      </c>
      <c r="AI86" s="11"/>
      <c r="AJ86" s="11">
        <f t="shared" si="41"/>
        <v>0</v>
      </c>
      <c r="AK86" s="11"/>
      <c r="AL86" s="11">
        <f t="shared" si="42"/>
        <v>0</v>
      </c>
      <c r="AN86" s="11">
        <f t="shared" si="43"/>
        <v>0</v>
      </c>
      <c r="AO86" s="12">
        <f t="shared" si="44"/>
        <v>0</v>
      </c>
    </row>
    <row r="87" spans="1:41" ht="14.25" thickTop="1" thickBot="1" x14ac:dyDescent="0.25">
      <c r="A87" s="12" t="s">
        <v>38</v>
      </c>
      <c r="B87" s="324" t="s">
        <v>42</v>
      </c>
      <c r="C87" s="425" t="s">
        <v>540</v>
      </c>
      <c r="D87" s="71" t="s">
        <v>79</v>
      </c>
      <c r="E87" s="72" t="s">
        <v>6</v>
      </c>
      <c r="F87" s="382"/>
      <c r="G87" s="109"/>
      <c r="H87" s="74">
        <f t="shared" si="46"/>
        <v>365</v>
      </c>
      <c r="I87" s="110"/>
      <c r="J87" s="79">
        <v>141</v>
      </c>
      <c r="K87" s="77">
        <v>0.7</v>
      </c>
      <c r="L87" s="78">
        <f t="shared" si="47"/>
        <v>98.699999999999989</v>
      </c>
      <c r="M87" s="78">
        <v>48</v>
      </c>
      <c r="N87" s="80">
        <f t="shared" si="45"/>
        <v>0</v>
      </c>
      <c r="O87" s="80">
        <f t="shared" si="32"/>
        <v>0</v>
      </c>
      <c r="P87" s="264">
        <f t="shared" si="48"/>
        <v>0</v>
      </c>
      <c r="Q87" s="81">
        <v>9.1999999999999993</v>
      </c>
      <c r="R87" s="80">
        <f t="shared" si="33"/>
        <v>0</v>
      </c>
      <c r="S87" s="365">
        <v>20</v>
      </c>
      <c r="T87" s="80">
        <f>F87*S87</f>
        <v>0</v>
      </c>
      <c r="U87" s="36" t="str">
        <f t="shared" si="34"/>
        <v xml:space="preserve"> </v>
      </c>
      <c r="V87" s="37"/>
      <c r="W87" s="147"/>
      <c r="X87" s="11"/>
      <c r="Y87" s="40">
        <f t="shared" si="35"/>
        <v>0</v>
      </c>
      <c r="Z87" s="41">
        <f t="shared" si="49"/>
        <v>0</v>
      </c>
      <c r="AA87" s="42">
        <f t="shared" si="36"/>
        <v>141</v>
      </c>
      <c r="AB87" s="42">
        <f t="shared" si="37"/>
        <v>98.699999999999989</v>
      </c>
      <c r="AC87" s="43">
        <v>0.7</v>
      </c>
      <c r="AD87" s="148">
        <f t="shared" si="50"/>
        <v>98.699999999999989</v>
      </c>
      <c r="AE87" s="12">
        <f t="shared" si="38"/>
        <v>0</v>
      </c>
      <c r="AF87" s="45">
        <v>1</v>
      </c>
      <c r="AG87" s="46">
        <f t="shared" si="39"/>
        <v>0</v>
      </c>
      <c r="AH87" s="11">
        <f t="shared" si="40"/>
        <v>0</v>
      </c>
      <c r="AI87" s="11"/>
      <c r="AJ87" s="11">
        <f t="shared" si="41"/>
        <v>0</v>
      </c>
      <c r="AK87" s="11"/>
      <c r="AL87" s="11">
        <f t="shared" si="42"/>
        <v>0</v>
      </c>
      <c r="AN87" s="11">
        <f t="shared" si="43"/>
        <v>0</v>
      </c>
      <c r="AO87" s="12">
        <f t="shared" si="44"/>
        <v>0</v>
      </c>
    </row>
    <row r="88" spans="1:41" ht="14.25" thickTop="1" thickBot="1" x14ac:dyDescent="0.25">
      <c r="A88" s="12" t="s">
        <v>38</v>
      </c>
      <c r="B88" s="324" t="s">
        <v>42</v>
      </c>
      <c r="C88" s="425" t="s">
        <v>540</v>
      </c>
      <c r="D88" s="71" t="s">
        <v>80</v>
      </c>
      <c r="E88" s="92" t="s">
        <v>5</v>
      </c>
      <c r="F88" s="382"/>
      <c r="G88" s="109"/>
      <c r="H88" s="74">
        <f t="shared" si="46"/>
        <v>365</v>
      </c>
      <c r="I88" s="110"/>
      <c r="J88" s="79">
        <v>141</v>
      </c>
      <c r="K88" s="77">
        <v>0.85</v>
      </c>
      <c r="L88" s="78">
        <f t="shared" si="47"/>
        <v>119.85</v>
      </c>
      <c r="M88" s="78">
        <v>48</v>
      </c>
      <c r="N88" s="80">
        <f t="shared" si="45"/>
        <v>0</v>
      </c>
      <c r="O88" s="80">
        <f t="shared" si="32"/>
        <v>0</v>
      </c>
      <c r="P88" s="264">
        <f t="shared" si="48"/>
        <v>0</v>
      </c>
      <c r="Q88" s="81">
        <v>29</v>
      </c>
      <c r="R88" s="80">
        <f t="shared" si="33"/>
        <v>0</v>
      </c>
      <c r="S88" s="365"/>
      <c r="T88" s="80"/>
      <c r="U88" s="36" t="str">
        <f t="shared" si="34"/>
        <v xml:space="preserve"> </v>
      </c>
      <c r="V88" s="37"/>
      <c r="W88" s="147"/>
      <c r="X88" s="11"/>
      <c r="Y88" s="40">
        <f t="shared" si="35"/>
        <v>0</v>
      </c>
      <c r="Z88" s="41">
        <f t="shared" si="49"/>
        <v>0</v>
      </c>
      <c r="AA88" s="42">
        <f t="shared" si="36"/>
        <v>141</v>
      </c>
      <c r="AB88" s="42">
        <f t="shared" si="37"/>
        <v>119.85</v>
      </c>
      <c r="AC88" s="43">
        <v>0.7</v>
      </c>
      <c r="AD88" s="44">
        <f t="shared" si="50"/>
        <v>119.85</v>
      </c>
      <c r="AE88" s="12">
        <f t="shared" si="38"/>
        <v>0</v>
      </c>
      <c r="AF88" s="45">
        <v>1</v>
      </c>
      <c r="AG88" s="46">
        <f t="shared" si="39"/>
        <v>0</v>
      </c>
      <c r="AH88" s="11">
        <f t="shared" si="40"/>
        <v>0</v>
      </c>
      <c r="AI88" s="11"/>
      <c r="AJ88" s="11">
        <f t="shared" si="41"/>
        <v>0</v>
      </c>
      <c r="AK88" s="11"/>
      <c r="AL88" s="11">
        <f t="shared" si="42"/>
        <v>0</v>
      </c>
      <c r="AN88" s="11">
        <f t="shared" si="43"/>
        <v>0</v>
      </c>
      <c r="AO88" s="12">
        <f t="shared" si="44"/>
        <v>0</v>
      </c>
    </row>
    <row r="89" spans="1:41" ht="14.25" thickTop="1" thickBot="1" x14ac:dyDescent="0.25">
      <c r="A89" s="12" t="s">
        <v>38</v>
      </c>
      <c r="B89" s="324" t="s">
        <v>42</v>
      </c>
      <c r="C89" s="425" t="s">
        <v>540</v>
      </c>
      <c r="D89" s="71" t="s">
        <v>80</v>
      </c>
      <c r="E89" s="72" t="s">
        <v>6</v>
      </c>
      <c r="F89" s="382"/>
      <c r="G89" s="109"/>
      <c r="H89" s="74">
        <f t="shared" si="46"/>
        <v>365</v>
      </c>
      <c r="I89" s="110"/>
      <c r="J89" s="79">
        <v>141</v>
      </c>
      <c r="K89" s="77">
        <v>0.7</v>
      </c>
      <c r="L89" s="78">
        <f t="shared" si="47"/>
        <v>98.699999999999989</v>
      </c>
      <c r="M89" s="78">
        <v>48</v>
      </c>
      <c r="N89" s="80">
        <f t="shared" si="45"/>
        <v>0</v>
      </c>
      <c r="O89" s="80">
        <f t="shared" si="32"/>
        <v>0</v>
      </c>
      <c r="P89" s="264">
        <f t="shared" si="48"/>
        <v>0</v>
      </c>
      <c r="Q89" s="81">
        <v>9.1999999999999993</v>
      </c>
      <c r="R89" s="80">
        <f t="shared" si="33"/>
        <v>0</v>
      </c>
      <c r="S89" s="365">
        <v>20</v>
      </c>
      <c r="T89" s="80">
        <f>F89*S89</f>
        <v>0</v>
      </c>
      <c r="U89" s="36" t="str">
        <f t="shared" si="34"/>
        <v xml:space="preserve"> </v>
      </c>
      <c r="V89" s="37"/>
      <c r="W89" s="147"/>
      <c r="X89" s="11"/>
      <c r="Y89" s="40">
        <f t="shared" si="35"/>
        <v>0</v>
      </c>
      <c r="Z89" s="41">
        <f t="shared" si="49"/>
        <v>0</v>
      </c>
      <c r="AA89" s="42">
        <f t="shared" si="36"/>
        <v>141</v>
      </c>
      <c r="AB89" s="42">
        <f t="shared" si="37"/>
        <v>98.699999999999989</v>
      </c>
      <c r="AC89" s="43">
        <v>0.7</v>
      </c>
      <c r="AD89" s="148">
        <f t="shared" si="50"/>
        <v>98.699999999999989</v>
      </c>
      <c r="AE89" s="12">
        <f t="shared" si="38"/>
        <v>0</v>
      </c>
      <c r="AF89" s="45">
        <v>1</v>
      </c>
      <c r="AG89" s="46">
        <f t="shared" si="39"/>
        <v>0</v>
      </c>
      <c r="AH89" s="11">
        <f t="shared" si="40"/>
        <v>0</v>
      </c>
      <c r="AI89" s="11"/>
      <c r="AJ89" s="11">
        <f t="shared" si="41"/>
        <v>0</v>
      </c>
      <c r="AK89" s="11"/>
      <c r="AL89" s="11">
        <f t="shared" si="42"/>
        <v>0</v>
      </c>
      <c r="AN89" s="11">
        <f t="shared" si="43"/>
        <v>0</v>
      </c>
      <c r="AO89" s="12">
        <f t="shared" si="44"/>
        <v>0</v>
      </c>
    </row>
    <row r="90" spans="1:41" ht="14.25" thickTop="1" thickBot="1" x14ac:dyDescent="0.25">
      <c r="A90" s="12" t="s">
        <v>38</v>
      </c>
      <c r="B90" s="324" t="s">
        <v>42</v>
      </c>
      <c r="C90" s="425" t="s">
        <v>540</v>
      </c>
      <c r="D90" s="71" t="s">
        <v>81</v>
      </c>
      <c r="E90" s="92" t="s">
        <v>5</v>
      </c>
      <c r="F90" s="382"/>
      <c r="G90" s="109"/>
      <c r="H90" s="74">
        <f t="shared" si="46"/>
        <v>365</v>
      </c>
      <c r="I90" s="110"/>
      <c r="J90" s="79">
        <v>159</v>
      </c>
      <c r="K90" s="77">
        <v>0.85</v>
      </c>
      <c r="L90" s="78">
        <f t="shared" si="47"/>
        <v>135.15</v>
      </c>
      <c r="M90" s="78">
        <v>55</v>
      </c>
      <c r="N90" s="80">
        <f t="shared" si="45"/>
        <v>0</v>
      </c>
      <c r="O90" s="80">
        <f t="shared" si="32"/>
        <v>0</v>
      </c>
      <c r="P90" s="264">
        <f t="shared" si="48"/>
        <v>0</v>
      </c>
      <c r="Q90" s="81">
        <v>24.4</v>
      </c>
      <c r="R90" s="80">
        <f t="shared" si="33"/>
        <v>0</v>
      </c>
      <c r="S90" s="365"/>
      <c r="T90" s="80"/>
      <c r="U90" s="36" t="str">
        <f t="shared" si="34"/>
        <v xml:space="preserve"> </v>
      </c>
      <c r="V90" s="37"/>
      <c r="W90" s="147"/>
      <c r="X90" s="11"/>
      <c r="Y90" s="40">
        <f t="shared" si="35"/>
        <v>0</v>
      </c>
      <c r="Z90" s="41">
        <f t="shared" si="49"/>
        <v>0</v>
      </c>
      <c r="AA90" s="42">
        <f t="shared" si="36"/>
        <v>159</v>
      </c>
      <c r="AB90" s="42">
        <f t="shared" si="37"/>
        <v>135.15</v>
      </c>
      <c r="AC90" s="43">
        <v>0.7</v>
      </c>
      <c r="AD90" s="44">
        <f t="shared" si="50"/>
        <v>135.15</v>
      </c>
      <c r="AE90" s="12">
        <f t="shared" si="38"/>
        <v>0</v>
      </c>
      <c r="AF90" s="45">
        <v>1</v>
      </c>
      <c r="AG90" s="46">
        <f t="shared" si="39"/>
        <v>0</v>
      </c>
      <c r="AH90" s="11">
        <f t="shared" si="40"/>
        <v>0</v>
      </c>
      <c r="AI90" s="11"/>
      <c r="AJ90" s="11">
        <f t="shared" si="41"/>
        <v>0</v>
      </c>
      <c r="AK90" s="11"/>
      <c r="AL90" s="11">
        <f t="shared" si="42"/>
        <v>0</v>
      </c>
      <c r="AN90" s="11">
        <f t="shared" si="43"/>
        <v>0</v>
      </c>
      <c r="AO90" s="12">
        <f t="shared" si="44"/>
        <v>0</v>
      </c>
    </row>
    <row r="91" spans="1:41" ht="14.25" thickTop="1" thickBot="1" x14ac:dyDescent="0.25">
      <c r="A91" s="12" t="s">
        <v>38</v>
      </c>
      <c r="B91" s="324" t="s">
        <v>42</v>
      </c>
      <c r="C91" s="425" t="s">
        <v>540</v>
      </c>
      <c r="D91" s="71" t="s">
        <v>81</v>
      </c>
      <c r="E91" s="72" t="s">
        <v>6</v>
      </c>
      <c r="F91" s="382"/>
      <c r="G91" s="109"/>
      <c r="H91" s="74">
        <f t="shared" si="46"/>
        <v>365</v>
      </c>
      <c r="I91" s="110"/>
      <c r="J91" s="79">
        <v>159</v>
      </c>
      <c r="K91" s="77">
        <v>0.7</v>
      </c>
      <c r="L91" s="78">
        <f t="shared" si="47"/>
        <v>111.3</v>
      </c>
      <c r="M91" s="78">
        <v>55</v>
      </c>
      <c r="N91" s="80">
        <f t="shared" si="45"/>
        <v>0</v>
      </c>
      <c r="O91" s="80">
        <f t="shared" si="32"/>
        <v>0</v>
      </c>
      <c r="P91" s="264">
        <f t="shared" si="48"/>
        <v>0</v>
      </c>
      <c r="Q91" s="81">
        <v>9.6</v>
      </c>
      <c r="R91" s="80">
        <f t="shared" si="33"/>
        <v>0</v>
      </c>
      <c r="S91" s="365">
        <v>21.3</v>
      </c>
      <c r="T91" s="80">
        <f>F91*S91</f>
        <v>0</v>
      </c>
      <c r="U91" s="36" t="str">
        <f t="shared" si="34"/>
        <v xml:space="preserve"> </v>
      </c>
      <c r="V91" s="37"/>
      <c r="W91" s="147"/>
      <c r="X91" s="11"/>
      <c r="Y91" s="40">
        <f t="shared" si="35"/>
        <v>0</v>
      </c>
      <c r="Z91" s="41">
        <f t="shared" si="49"/>
        <v>0</v>
      </c>
      <c r="AA91" s="42">
        <f t="shared" si="36"/>
        <v>159</v>
      </c>
      <c r="AB91" s="42">
        <f t="shared" si="37"/>
        <v>111.3</v>
      </c>
      <c r="AC91" s="43">
        <v>0.7</v>
      </c>
      <c r="AD91" s="148">
        <f t="shared" si="50"/>
        <v>111.3</v>
      </c>
      <c r="AE91" s="12">
        <f t="shared" si="38"/>
        <v>0</v>
      </c>
      <c r="AF91" s="45">
        <v>1</v>
      </c>
      <c r="AG91" s="46">
        <f t="shared" si="39"/>
        <v>0</v>
      </c>
      <c r="AH91" s="11">
        <f t="shared" si="40"/>
        <v>0</v>
      </c>
      <c r="AI91" s="11"/>
      <c r="AJ91" s="11">
        <f t="shared" si="41"/>
        <v>0</v>
      </c>
      <c r="AK91" s="11"/>
      <c r="AL91" s="11">
        <f t="shared" si="42"/>
        <v>0</v>
      </c>
      <c r="AN91" s="11">
        <f t="shared" si="43"/>
        <v>0</v>
      </c>
      <c r="AO91" s="12">
        <f t="shared" si="44"/>
        <v>0</v>
      </c>
    </row>
    <row r="92" spans="1:41" ht="14.25" thickTop="1" thickBot="1" x14ac:dyDescent="0.25">
      <c r="A92" s="12" t="s">
        <v>38</v>
      </c>
      <c r="B92" s="324" t="s">
        <v>42</v>
      </c>
      <c r="C92" s="425" t="s">
        <v>540</v>
      </c>
      <c r="D92" s="71" t="s">
        <v>82</v>
      </c>
      <c r="E92" s="92" t="s">
        <v>5</v>
      </c>
      <c r="F92" s="382"/>
      <c r="G92" s="109"/>
      <c r="H92" s="74">
        <f t="shared" si="46"/>
        <v>365</v>
      </c>
      <c r="I92" s="110"/>
      <c r="J92" s="79">
        <v>159</v>
      </c>
      <c r="K92" s="77">
        <v>0.85</v>
      </c>
      <c r="L92" s="78">
        <f t="shared" si="47"/>
        <v>135.15</v>
      </c>
      <c r="M92" s="78">
        <v>55</v>
      </c>
      <c r="N92" s="80">
        <f t="shared" si="45"/>
        <v>0</v>
      </c>
      <c r="O92" s="80">
        <f t="shared" si="32"/>
        <v>0</v>
      </c>
      <c r="P92" s="264">
        <f t="shared" si="48"/>
        <v>0</v>
      </c>
      <c r="Q92" s="81">
        <v>30</v>
      </c>
      <c r="R92" s="80">
        <f t="shared" si="33"/>
        <v>0</v>
      </c>
      <c r="S92" s="365"/>
      <c r="T92" s="80"/>
      <c r="U92" s="36" t="str">
        <f t="shared" si="34"/>
        <v xml:space="preserve"> </v>
      </c>
      <c r="V92" s="37"/>
      <c r="W92" s="147"/>
      <c r="X92" s="11"/>
      <c r="Y92" s="40">
        <f t="shared" si="35"/>
        <v>0</v>
      </c>
      <c r="Z92" s="41">
        <f t="shared" si="49"/>
        <v>0</v>
      </c>
      <c r="AA92" s="42">
        <f t="shared" si="36"/>
        <v>159</v>
      </c>
      <c r="AB92" s="42">
        <f t="shared" si="37"/>
        <v>135.15</v>
      </c>
      <c r="AC92" s="43">
        <v>0.7</v>
      </c>
      <c r="AD92" s="44">
        <f t="shared" si="50"/>
        <v>135.15</v>
      </c>
      <c r="AE92" s="12">
        <f t="shared" si="38"/>
        <v>0</v>
      </c>
      <c r="AF92" s="45">
        <v>1</v>
      </c>
      <c r="AG92" s="46">
        <f t="shared" si="39"/>
        <v>0</v>
      </c>
      <c r="AH92" s="11">
        <f t="shared" si="40"/>
        <v>0</v>
      </c>
      <c r="AI92" s="11"/>
      <c r="AJ92" s="11">
        <f t="shared" si="41"/>
        <v>0</v>
      </c>
      <c r="AK92" s="11"/>
      <c r="AL92" s="11">
        <f t="shared" si="42"/>
        <v>0</v>
      </c>
      <c r="AN92" s="11">
        <f t="shared" si="43"/>
        <v>0</v>
      </c>
      <c r="AO92" s="12">
        <f t="shared" si="44"/>
        <v>0</v>
      </c>
    </row>
    <row r="93" spans="1:41" ht="14.25" thickTop="1" thickBot="1" x14ac:dyDescent="0.25">
      <c r="A93" s="12" t="s">
        <v>38</v>
      </c>
      <c r="B93" s="324" t="s">
        <v>42</v>
      </c>
      <c r="C93" s="426" t="s">
        <v>540</v>
      </c>
      <c r="D93" s="95" t="s">
        <v>82</v>
      </c>
      <c r="E93" s="48" t="s">
        <v>6</v>
      </c>
      <c r="F93" s="381"/>
      <c r="G93" s="111"/>
      <c r="H93" s="50">
        <f t="shared" si="46"/>
        <v>365</v>
      </c>
      <c r="I93" s="112"/>
      <c r="J93" s="96">
        <v>159</v>
      </c>
      <c r="K93" s="53">
        <v>0.7</v>
      </c>
      <c r="L93" s="54">
        <f t="shared" si="47"/>
        <v>111.3</v>
      </c>
      <c r="M93" s="54">
        <v>55</v>
      </c>
      <c r="N93" s="55">
        <f t="shared" si="45"/>
        <v>0</v>
      </c>
      <c r="O93" s="55">
        <f t="shared" si="32"/>
        <v>0</v>
      </c>
      <c r="P93" s="290">
        <f t="shared" si="48"/>
        <v>0</v>
      </c>
      <c r="Q93" s="56">
        <v>9.6</v>
      </c>
      <c r="R93" s="55">
        <f t="shared" si="33"/>
        <v>0</v>
      </c>
      <c r="S93" s="366">
        <v>21.3</v>
      </c>
      <c r="T93" s="55">
        <f>F93*S93</f>
        <v>0</v>
      </c>
      <c r="U93" s="36" t="str">
        <f t="shared" si="34"/>
        <v xml:space="preserve"> </v>
      </c>
      <c r="V93" s="37"/>
      <c r="W93" s="147"/>
      <c r="X93" s="11"/>
      <c r="Y93" s="40">
        <f t="shared" si="35"/>
        <v>0</v>
      </c>
      <c r="Z93" s="41">
        <f t="shared" si="49"/>
        <v>0</v>
      </c>
      <c r="AA93" s="42">
        <f t="shared" si="36"/>
        <v>159</v>
      </c>
      <c r="AB93" s="42">
        <f t="shared" si="37"/>
        <v>111.3</v>
      </c>
      <c r="AC93" s="43">
        <v>0.7</v>
      </c>
      <c r="AD93" s="60">
        <f t="shared" si="50"/>
        <v>111.3</v>
      </c>
      <c r="AE93" s="12">
        <f t="shared" si="38"/>
        <v>0</v>
      </c>
      <c r="AF93" s="194">
        <v>1</v>
      </c>
      <c r="AG93" s="113">
        <f t="shared" si="39"/>
        <v>0</v>
      </c>
      <c r="AH93" s="11">
        <f t="shared" si="40"/>
        <v>0</v>
      </c>
      <c r="AI93" s="11"/>
      <c r="AJ93" s="11">
        <f t="shared" si="41"/>
        <v>0</v>
      </c>
      <c r="AK93" s="11"/>
      <c r="AL93" s="11">
        <f t="shared" si="42"/>
        <v>0</v>
      </c>
      <c r="AN93" s="11">
        <f t="shared" si="43"/>
        <v>0</v>
      </c>
      <c r="AO93" s="12">
        <f t="shared" si="44"/>
        <v>0</v>
      </c>
    </row>
    <row r="94" spans="1:41" ht="13.5" thickBot="1" x14ac:dyDescent="0.25">
      <c r="A94" s="12" t="s">
        <v>38</v>
      </c>
      <c r="B94" s="324" t="s">
        <v>42</v>
      </c>
      <c r="C94" s="425" t="s">
        <v>539</v>
      </c>
      <c r="D94" s="61" t="s">
        <v>83</v>
      </c>
      <c r="E94" s="138" t="s">
        <v>5</v>
      </c>
      <c r="F94" s="383"/>
      <c r="G94" s="139"/>
      <c r="H94" s="27">
        <f t="shared" si="46"/>
        <v>365</v>
      </c>
      <c r="I94" s="140"/>
      <c r="J94" s="141">
        <v>103</v>
      </c>
      <c r="K94" s="142">
        <v>0.85</v>
      </c>
      <c r="L94" s="143">
        <f t="shared" si="47"/>
        <v>87.55</v>
      </c>
      <c r="M94" s="143">
        <v>37</v>
      </c>
      <c r="N94" s="144">
        <f t="shared" si="45"/>
        <v>0</v>
      </c>
      <c r="O94" s="144">
        <f t="shared" si="32"/>
        <v>0</v>
      </c>
      <c r="P94" s="351">
        <f t="shared" si="48"/>
        <v>0</v>
      </c>
      <c r="Q94" s="145">
        <v>21.4</v>
      </c>
      <c r="R94" s="144">
        <f t="shared" si="33"/>
        <v>0</v>
      </c>
      <c r="S94" s="364"/>
      <c r="T94" s="144"/>
      <c r="U94" s="36" t="str">
        <f t="shared" si="34"/>
        <v xml:space="preserve"> </v>
      </c>
      <c r="V94" s="37"/>
      <c r="W94" s="147"/>
      <c r="X94" s="11"/>
      <c r="Y94" s="40">
        <f t="shared" si="35"/>
        <v>0</v>
      </c>
      <c r="Z94" s="41">
        <f t="shared" si="49"/>
        <v>0</v>
      </c>
      <c r="AA94" s="42">
        <f t="shared" si="36"/>
        <v>103</v>
      </c>
      <c r="AB94" s="42">
        <f t="shared" si="37"/>
        <v>87.55</v>
      </c>
      <c r="AC94" s="43">
        <v>0.7</v>
      </c>
      <c r="AD94" s="69">
        <f t="shared" si="50"/>
        <v>87.55</v>
      </c>
      <c r="AE94" s="12">
        <f t="shared" si="38"/>
        <v>0</v>
      </c>
      <c r="AF94" s="156">
        <v>1</v>
      </c>
      <c r="AG94" s="157">
        <f t="shared" si="39"/>
        <v>0</v>
      </c>
      <c r="AH94" s="11">
        <f t="shared" si="40"/>
        <v>0</v>
      </c>
      <c r="AI94" s="11"/>
      <c r="AJ94" s="11">
        <f t="shared" si="41"/>
        <v>0</v>
      </c>
      <c r="AK94" s="11"/>
      <c r="AL94" s="11">
        <f t="shared" si="42"/>
        <v>0</v>
      </c>
      <c r="AN94" s="11">
        <f t="shared" si="43"/>
        <v>0</v>
      </c>
      <c r="AO94" s="12">
        <f t="shared" si="44"/>
        <v>0</v>
      </c>
    </row>
    <row r="95" spans="1:41" ht="14.25" thickTop="1" thickBot="1" x14ac:dyDescent="0.25">
      <c r="A95" s="12" t="s">
        <v>38</v>
      </c>
      <c r="B95" s="324" t="s">
        <v>42</v>
      </c>
      <c r="C95" s="425" t="s">
        <v>539</v>
      </c>
      <c r="D95" s="71" t="s">
        <v>83</v>
      </c>
      <c r="E95" s="72" t="s">
        <v>6</v>
      </c>
      <c r="F95" s="382"/>
      <c r="G95" s="73"/>
      <c r="H95" s="74">
        <f t="shared" si="46"/>
        <v>365</v>
      </c>
      <c r="I95" s="75"/>
      <c r="J95" s="79">
        <v>103</v>
      </c>
      <c r="K95" s="77">
        <v>0.7</v>
      </c>
      <c r="L95" s="78">
        <f t="shared" si="47"/>
        <v>72.099999999999994</v>
      </c>
      <c r="M95" s="78">
        <v>37</v>
      </c>
      <c r="N95" s="80">
        <f t="shared" si="45"/>
        <v>0</v>
      </c>
      <c r="O95" s="80">
        <f t="shared" si="32"/>
        <v>0</v>
      </c>
      <c r="P95" s="264">
        <f t="shared" si="48"/>
        <v>0</v>
      </c>
      <c r="Q95" s="81">
        <v>8.4</v>
      </c>
      <c r="R95" s="80">
        <f t="shared" si="33"/>
        <v>0</v>
      </c>
      <c r="S95" s="365">
        <v>18</v>
      </c>
      <c r="T95" s="80">
        <f>F95*S95</f>
        <v>0</v>
      </c>
      <c r="U95" s="36" t="str">
        <f t="shared" si="34"/>
        <v xml:space="preserve"> </v>
      </c>
      <c r="V95" s="37"/>
      <c r="W95" s="147"/>
      <c r="X95" s="11"/>
      <c r="Y95" s="40">
        <f t="shared" si="35"/>
        <v>0</v>
      </c>
      <c r="Z95" s="41">
        <f t="shared" si="49"/>
        <v>0</v>
      </c>
      <c r="AA95" s="42">
        <f t="shared" si="36"/>
        <v>103</v>
      </c>
      <c r="AB95" s="42">
        <f t="shared" si="37"/>
        <v>72.099999999999994</v>
      </c>
      <c r="AC95" s="43">
        <v>0.7</v>
      </c>
      <c r="AD95" s="148">
        <f t="shared" si="50"/>
        <v>72.099999999999994</v>
      </c>
      <c r="AE95" s="12">
        <f t="shared" si="38"/>
        <v>0</v>
      </c>
      <c r="AF95" s="45">
        <v>1</v>
      </c>
      <c r="AG95" s="46">
        <f t="shared" si="39"/>
        <v>0</v>
      </c>
      <c r="AH95" s="11">
        <f t="shared" si="40"/>
        <v>0</v>
      </c>
      <c r="AI95" s="11"/>
      <c r="AJ95" s="11">
        <f t="shared" si="41"/>
        <v>0</v>
      </c>
      <c r="AK95" s="11"/>
      <c r="AL95" s="11">
        <f t="shared" si="42"/>
        <v>0</v>
      </c>
      <c r="AN95" s="11">
        <f t="shared" si="43"/>
        <v>0</v>
      </c>
      <c r="AO95" s="12">
        <f t="shared" si="44"/>
        <v>0</v>
      </c>
    </row>
    <row r="96" spans="1:41" ht="14.25" thickTop="1" thickBot="1" x14ac:dyDescent="0.25">
      <c r="A96" s="12" t="s">
        <v>38</v>
      </c>
      <c r="B96" s="324" t="s">
        <v>42</v>
      </c>
      <c r="C96" s="425" t="s">
        <v>539</v>
      </c>
      <c r="D96" s="71" t="s">
        <v>84</v>
      </c>
      <c r="E96" s="92" t="s">
        <v>5</v>
      </c>
      <c r="F96" s="382"/>
      <c r="G96" s="73"/>
      <c r="H96" s="74">
        <f t="shared" si="46"/>
        <v>365</v>
      </c>
      <c r="I96" s="75"/>
      <c r="J96" s="79">
        <v>103</v>
      </c>
      <c r="K96" s="77">
        <v>0.85</v>
      </c>
      <c r="L96" s="78">
        <f t="shared" si="47"/>
        <v>87.55</v>
      </c>
      <c r="M96" s="78">
        <v>37</v>
      </c>
      <c r="N96" s="80">
        <f t="shared" si="45"/>
        <v>0</v>
      </c>
      <c r="O96" s="80">
        <f t="shared" ref="O96:O127" si="51">L96*F96</f>
        <v>0</v>
      </c>
      <c r="P96" s="264">
        <f t="shared" si="48"/>
        <v>0</v>
      </c>
      <c r="Q96" s="81">
        <v>27</v>
      </c>
      <c r="R96" s="80">
        <f t="shared" ref="R96:R127" si="52">F96*Q96</f>
        <v>0</v>
      </c>
      <c r="S96" s="365"/>
      <c r="T96" s="80"/>
      <c r="U96" s="36" t="str">
        <f t="shared" ref="U96:U127" si="53">IF(T96&gt;0,(T96/1.25)," ")</f>
        <v xml:space="preserve"> </v>
      </c>
      <c r="V96" s="37"/>
      <c r="W96" s="147"/>
      <c r="X96" s="11"/>
      <c r="Y96" s="40">
        <f t="shared" ref="Y96:Y127" si="54">J96*(G96*I96)/365</f>
        <v>0</v>
      </c>
      <c r="Z96" s="41">
        <f t="shared" si="49"/>
        <v>0</v>
      </c>
      <c r="AA96" s="42">
        <f t="shared" ref="AA96:AA127" si="55">J96*(H96+(G96*(1-I96)))/365</f>
        <v>103</v>
      </c>
      <c r="AB96" s="42">
        <f t="shared" ref="AB96:AB127" si="56">AA96*K96</f>
        <v>87.55</v>
      </c>
      <c r="AC96" s="43">
        <v>0.7</v>
      </c>
      <c r="AD96" s="69">
        <f t="shared" si="50"/>
        <v>87.55</v>
      </c>
      <c r="AE96" s="12">
        <f t="shared" ref="AE96:AE127" si="57">F96*J96</f>
        <v>0</v>
      </c>
      <c r="AF96" s="45">
        <v>1</v>
      </c>
      <c r="AG96" s="46">
        <f t="shared" ref="AG96:AG127" si="58">F96*AF96</f>
        <v>0</v>
      </c>
      <c r="AH96" s="11">
        <f t="shared" ref="AH96:AH127" si="59">IF(G96=365,IF(I96=1,T96,0),0)</f>
        <v>0</v>
      </c>
      <c r="AI96" s="11"/>
      <c r="AJ96" s="11">
        <f t="shared" ref="AJ96:AJ127" si="60">IF(G96=365,IF(I96=1,U96,0),0)</f>
        <v>0</v>
      </c>
      <c r="AK96" s="11"/>
      <c r="AL96" s="11">
        <f t="shared" ref="AL96:AL127" si="61">IF(G96=365,IF(I96=1,R96,0),0)</f>
        <v>0</v>
      </c>
      <c r="AN96" s="11">
        <f t="shared" ref="AN96:AN127" si="62">IF(G96=365,IF(I96=1,O96,0),0)</f>
        <v>0</v>
      </c>
      <c r="AO96" s="12">
        <f t="shared" ref="AO96:AO127" si="63">IF(G96=365,IF(I96=1,P96,0),0)</f>
        <v>0</v>
      </c>
    </row>
    <row r="97" spans="1:41" ht="14.25" thickTop="1" thickBot="1" x14ac:dyDescent="0.25">
      <c r="A97" s="12" t="s">
        <v>38</v>
      </c>
      <c r="B97" s="324" t="s">
        <v>42</v>
      </c>
      <c r="C97" s="425" t="s">
        <v>539</v>
      </c>
      <c r="D97" s="71" t="s">
        <v>84</v>
      </c>
      <c r="E97" s="72" t="s">
        <v>6</v>
      </c>
      <c r="F97" s="382"/>
      <c r="G97" s="73"/>
      <c r="H97" s="74">
        <f t="shared" si="46"/>
        <v>365</v>
      </c>
      <c r="I97" s="75"/>
      <c r="J97" s="79">
        <v>103</v>
      </c>
      <c r="K97" s="77">
        <v>0.7</v>
      </c>
      <c r="L97" s="78">
        <f t="shared" si="47"/>
        <v>72.099999999999994</v>
      </c>
      <c r="M97" s="78">
        <v>37</v>
      </c>
      <c r="N97" s="80">
        <f t="shared" si="45"/>
        <v>0</v>
      </c>
      <c r="O97" s="80">
        <f t="shared" si="51"/>
        <v>0</v>
      </c>
      <c r="P97" s="264">
        <f t="shared" si="48"/>
        <v>0</v>
      </c>
      <c r="Q97" s="81">
        <v>8.4</v>
      </c>
      <c r="R97" s="80">
        <f t="shared" si="52"/>
        <v>0</v>
      </c>
      <c r="S97" s="365">
        <v>18</v>
      </c>
      <c r="T97" s="80">
        <f>F97*S97</f>
        <v>0</v>
      </c>
      <c r="U97" s="36" t="str">
        <f t="shared" si="53"/>
        <v xml:space="preserve"> </v>
      </c>
      <c r="V97" s="37"/>
      <c r="W97" s="147"/>
      <c r="X97" s="11"/>
      <c r="Y97" s="40">
        <f t="shared" si="54"/>
        <v>0</v>
      </c>
      <c r="Z97" s="41">
        <f t="shared" si="49"/>
        <v>0</v>
      </c>
      <c r="AA97" s="42">
        <f t="shared" si="55"/>
        <v>103</v>
      </c>
      <c r="AB97" s="42">
        <f t="shared" si="56"/>
        <v>72.099999999999994</v>
      </c>
      <c r="AC97" s="43">
        <v>0.7</v>
      </c>
      <c r="AD97" s="148">
        <f t="shared" si="50"/>
        <v>72.099999999999994</v>
      </c>
      <c r="AE97" s="12">
        <f t="shared" si="57"/>
        <v>0</v>
      </c>
      <c r="AF97" s="45">
        <v>1</v>
      </c>
      <c r="AG97" s="46">
        <f t="shared" si="58"/>
        <v>0</v>
      </c>
      <c r="AH97" s="11">
        <f t="shared" si="59"/>
        <v>0</v>
      </c>
      <c r="AI97" s="11"/>
      <c r="AJ97" s="11">
        <f t="shared" si="60"/>
        <v>0</v>
      </c>
      <c r="AK97" s="11"/>
      <c r="AL97" s="11">
        <f t="shared" si="61"/>
        <v>0</v>
      </c>
      <c r="AN97" s="11">
        <f t="shared" si="62"/>
        <v>0</v>
      </c>
      <c r="AO97" s="12">
        <f t="shared" si="63"/>
        <v>0</v>
      </c>
    </row>
    <row r="98" spans="1:41" ht="14.25" thickTop="1" thickBot="1" x14ac:dyDescent="0.25">
      <c r="A98" s="12" t="s">
        <v>38</v>
      </c>
      <c r="B98" s="324" t="s">
        <v>42</v>
      </c>
      <c r="C98" s="425" t="s">
        <v>539</v>
      </c>
      <c r="D98" s="71" t="s">
        <v>85</v>
      </c>
      <c r="E98" s="92" t="s">
        <v>5</v>
      </c>
      <c r="F98" s="382"/>
      <c r="G98" s="73"/>
      <c r="H98" s="74">
        <f t="shared" si="46"/>
        <v>365</v>
      </c>
      <c r="I98" s="75"/>
      <c r="J98" s="79">
        <v>117</v>
      </c>
      <c r="K98" s="77">
        <v>0.85</v>
      </c>
      <c r="L98" s="78">
        <f t="shared" si="47"/>
        <v>99.45</v>
      </c>
      <c r="M98" s="78">
        <v>42</v>
      </c>
      <c r="N98" s="80">
        <f t="shared" si="45"/>
        <v>0</v>
      </c>
      <c r="O98" s="80">
        <f t="shared" si="51"/>
        <v>0</v>
      </c>
      <c r="P98" s="264">
        <f t="shared" si="48"/>
        <v>0</v>
      </c>
      <c r="Q98" s="81">
        <v>22.4</v>
      </c>
      <c r="R98" s="80">
        <f t="shared" si="52"/>
        <v>0</v>
      </c>
      <c r="S98" s="365"/>
      <c r="T98" s="80"/>
      <c r="U98" s="36" t="str">
        <f t="shared" si="53"/>
        <v xml:space="preserve"> </v>
      </c>
      <c r="V98" s="37"/>
      <c r="W98" s="147"/>
      <c r="X98" s="11"/>
      <c r="Y98" s="40">
        <f t="shared" si="54"/>
        <v>0</v>
      </c>
      <c r="Z98" s="41">
        <f t="shared" si="49"/>
        <v>0</v>
      </c>
      <c r="AA98" s="42">
        <f t="shared" si="55"/>
        <v>117</v>
      </c>
      <c r="AB98" s="42">
        <f t="shared" si="56"/>
        <v>99.45</v>
      </c>
      <c r="AC98" s="43">
        <v>0.7</v>
      </c>
      <c r="AD98" s="149">
        <f t="shared" si="50"/>
        <v>99.45</v>
      </c>
      <c r="AE98" s="12">
        <f t="shared" si="57"/>
        <v>0</v>
      </c>
      <c r="AF98" s="45">
        <v>1</v>
      </c>
      <c r="AG98" s="46">
        <f t="shared" si="58"/>
        <v>0</v>
      </c>
      <c r="AH98" s="11">
        <f t="shared" si="59"/>
        <v>0</v>
      </c>
      <c r="AI98" s="11"/>
      <c r="AJ98" s="11">
        <f t="shared" si="60"/>
        <v>0</v>
      </c>
      <c r="AK98" s="11"/>
      <c r="AL98" s="11">
        <f t="shared" si="61"/>
        <v>0</v>
      </c>
      <c r="AN98" s="11">
        <f t="shared" si="62"/>
        <v>0</v>
      </c>
      <c r="AO98" s="12">
        <f t="shared" si="63"/>
        <v>0</v>
      </c>
    </row>
    <row r="99" spans="1:41" ht="14.25" thickTop="1" thickBot="1" x14ac:dyDescent="0.25">
      <c r="A99" s="12" t="s">
        <v>38</v>
      </c>
      <c r="B99" s="324" t="s">
        <v>42</v>
      </c>
      <c r="C99" s="425" t="s">
        <v>539</v>
      </c>
      <c r="D99" s="71" t="s">
        <v>85</v>
      </c>
      <c r="E99" s="72" t="s">
        <v>6</v>
      </c>
      <c r="F99" s="382"/>
      <c r="G99" s="73"/>
      <c r="H99" s="74">
        <f t="shared" si="46"/>
        <v>365</v>
      </c>
      <c r="I99" s="75"/>
      <c r="J99" s="79">
        <v>117</v>
      </c>
      <c r="K99" s="77">
        <v>0.7</v>
      </c>
      <c r="L99" s="78">
        <f t="shared" si="47"/>
        <v>81.899999999999991</v>
      </c>
      <c r="M99" s="78">
        <v>42</v>
      </c>
      <c r="N99" s="80">
        <f t="shared" si="45"/>
        <v>0</v>
      </c>
      <c r="O99" s="80">
        <f t="shared" si="51"/>
        <v>0</v>
      </c>
      <c r="P99" s="264">
        <f t="shared" si="48"/>
        <v>0</v>
      </c>
      <c r="Q99" s="81">
        <v>8.8000000000000007</v>
      </c>
      <c r="R99" s="80">
        <f t="shared" si="52"/>
        <v>0</v>
      </c>
      <c r="S99" s="365">
        <v>18.8</v>
      </c>
      <c r="T99" s="80">
        <f>F99*S99</f>
        <v>0</v>
      </c>
      <c r="U99" s="36" t="str">
        <f t="shared" si="53"/>
        <v xml:space="preserve"> </v>
      </c>
      <c r="V99" s="37"/>
      <c r="W99" s="147"/>
      <c r="X99" s="11"/>
      <c r="Y99" s="40">
        <f t="shared" si="54"/>
        <v>0</v>
      </c>
      <c r="Z99" s="41">
        <f t="shared" si="49"/>
        <v>0</v>
      </c>
      <c r="AA99" s="42">
        <f t="shared" si="55"/>
        <v>117</v>
      </c>
      <c r="AB99" s="42">
        <f t="shared" si="56"/>
        <v>81.899999999999991</v>
      </c>
      <c r="AC99" s="43">
        <v>0.7</v>
      </c>
      <c r="AD99" s="148">
        <f t="shared" si="50"/>
        <v>81.899999999999991</v>
      </c>
      <c r="AE99" s="12">
        <f t="shared" si="57"/>
        <v>0</v>
      </c>
      <c r="AF99" s="45">
        <v>1</v>
      </c>
      <c r="AG99" s="46">
        <f t="shared" si="58"/>
        <v>0</v>
      </c>
      <c r="AH99" s="11">
        <f t="shared" si="59"/>
        <v>0</v>
      </c>
      <c r="AI99" s="11"/>
      <c r="AJ99" s="11">
        <f t="shared" si="60"/>
        <v>0</v>
      </c>
      <c r="AK99" s="11"/>
      <c r="AL99" s="11">
        <f t="shared" si="61"/>
        <v>0</v>
      </c>
      <c r="AN99" s="11">
        <f t="shared" si="62"/>
        <v>0</v>
      </c>
      <c r="AO99" s="12">
        <f t="shared" si="63"/>
        <v>0</v>
      </c>
    </row>
    <row r="100" spans="1:41" ht="14.25" thickTop="1" thickBot="1" x14ac:dyDescent="0.25">
      <c r="A100" s="12" t="s">
        <v>38</v>
      </c>
      <c r="B100" s="324" t="s">
        <v>42</v>
      </c>
      <c r="C100" s="425" t="s">
        <v>539</v>
      </c>
      <c r="D100" s="71" t="s">
        <v>86</v>
      </c>
      <c r="E100" s="92" t="s">
        <v>5</v>
      </c>
      <c r="F100" s="382"/>
      <c r="G100" s="73"/>
      <c r="H100" s="74">
        <f t="shared" si="46"/>
        <v>365</v>
      </c>
      <c r="I100" s="75"/>
      <c r="J100" s="79">
        <v>117</v>
      </c>
      <c r="K100" s="77">
        <v>0.85</v>
      </c>
      <c r="L100" s="78">
        <f t="shared" si="47"/>
        <v>99.45</v>
      </c>
      <c r="M100" s="78">
        <v>42</v>
      </c>
      <c r="N100" s="80">
        <f t="shared" si="45"/>
        <v>0</v>
      </c>
      <c r="O100" s="80">
        <f t="shared" si="51"/>
        <v>0</v>
      </c>
      <c r="P100" s="264">
        <f t="shared" si="48"/>
        <v>0</v>
      </c>
      <c r="Q100" s="81">
        <v>28</v>
      </c>
      <c r="R100" s="80">
        <f t="shared" si="52"/>
        <v>0</v>
      </c>
      <c r="S100" s="365"/>
      <c r="T100" s="80"/>
      <c r="U100" s="36" t="str">
        <f t="shared" si="53"/>
        <v xml:space="preserve"> </v>
      </c>
      <c r="V100" s="37"/>
      <c r="W100" s="147"/>
      <c r="X100" s="11"/>
      <c r="Y100" s="40">
        <f t="shared" si="54"/>
        <v>0</v>
      </c>
      <c r="Z100" s="41">
        <f t="shared" si="49"/>
        <v>0</v>
      </c>
      <c r="AA100" s="42">
        <f t="shared" si="55"/>
        <v>117</v>
      </c>
      <c r="AB100" s="42">
        <f t="shared" si="56"/>
        <v>99.45</v>
      </c>
      <c r="AC100" s="43">
        <v>0.7</v>
      </c>
      <c r="AD100" s="149">
        <f t="shared" si="50"/>
        <v>99.45</v>
      </c>
      <c r="AE100" s="12">
        <f t="shared" si="57"/>
        <v>0</v>
      </c>
      <c r="AF100" s="45">
        <v>1</v>
      </c>
      <c r="AG100" s="46">
        <f t="shared" si="58"/>
        <v>0</v>
      </c>
      <c r="AH100" s="11">
        <f t="shared" si="59"/>
        <v>0</v>
      </c>
      <c r="AI100" s="11"/>
      <c r="AJ100" s="11">
        <f t="shared" si="60"/>
        <v>0</v>
      </c>
      <c r="AK100" s="11"/>
      <c r="AL100" s="11">
        <f t="shared" si="61"/>
        <v>0</v>
      </c>
      <c r="AN100" s="11">
        <f t="shared" si="62"/>
        <v>0</v>
      </c>
      <c r="AO100" s="12">
        <f t="shared" si="63"/>
        <v>0</v>
      </c>
    </row>
    <row r="101" spans="1:41" ht="14.25" thickTop="1" thickBot="1" x14ac:dyDescent="0.25">
      <c r="A101" s="12" t="s">
        <v>38</v>
      </c>
      <c r="B101" s="324" t="s">
        <v>42</v>
      </c>
      <c r="C101" s="425" t="s">
        <v>539</v>
      </c>
      <c r="D101" s="71" t="s">
        <v>86</v>
      </c>
      <c r="E101" s="72" t="s">
        <v>6</v>
      </c>
      <c r="F101" s="382"/>
      <c r="G101" s="73"/>
      <c r="H101" s="74">
        <f t="shared" si="46"/>
        <v>365</v>
      </c>
      <c r="I101" s="75"/>
      <c r="J101" s="79">
        <v>117</v>
      </c>
      <c r="K101" s="77">
        <v>0.7</v>
      </c>
      <c r="L101" s="78">
        <f t="shared" si="47"/>
        <v>81.899999999999991</v>
      </c>
      <c r="M101" s="78">
        <v>42</v>
      </c>
      <c r="N101" s="80">
        <f t="shared" si="45"/>
        <v>0</v>
      </c>
      <c r="O101" s="80">
        <f t="shared" si="51"/>
        <v>0</v>
      </c>
      <c r="P101" s="264">
        <f t="shared" si="48"/>
        <v>0</v>
      </c>
      <c r="Q101" s="81">
        <v>8.8000000000000007</v>
      </c>
      <c r="R101" s="80">
        <f t="shared" si="52"/>
        <v>0</v>
      </c>
      <c r="S101" s="365">
        <v>18.8</v>
      </c>
      <c r="T101" s="80">
        <f>F101*S101</f>
        <v>0</v>
      </c>
      <c r="U101" s="36" t="str">
        <f t="shared" si="53"/>
        <v xml:space="preserve"> </v>
      </c>
      <c r="V101" s="37"/>
      <c r="W101" s="147"/>
      <c r="X101" s="11"/>
      <c r="Y101" s="40">
        <f t="shared" si="54"/>
        <v>0</v>
      </c>
      <c r="Z101" s="41">
        <f t="shared" si="49"/>
        <v>0</v>
      </c>
      <c r="AA101" s="42">
        <f t="shared" si="55"/>
        <v>117</v>
      </c>
      <c r="AB101" s="42">
        <f t="shared" si="56"/>
        <v>81.899999999999991</v>
      </c>
      <c r="AC101" s="43">
        <v>0.7</v>
      </c>
      <c r="AD101" s="148">
        <f t="shared" si="50"/>
        <v>81.899999999999991</v>
      </c>
      <c r="AE101" s="12">
        <f t="shared" si="57"/>
        <v>0</v>
      </c>
      <c r="AF101" s="45">
        <v>1</v>
      </c>
      <c r="AG101" s="46">
        <f t="shared" si="58"/>
        <v>0</v>
      </c>
      <c r="AH101" s="11">
        <f t="shared" si="59"/>
        <v>0</v>
      </c>
      <c r="AI101" s="11"/>
      <c r="AJ101" s="11">
        <f t="shared" si="60"/>
        <v>0</v>
      </c>
      <c r="AK101" s="11"/>
      <c r="AL101" s="11">
        <f t="shared" si="61"/>
        <v>0</v>
      </c>
      <c r="AN101" s="11">
        <f t="shared" si="62"/>
        <v>0</v>
      </c>
      <c r="AO101" s="12">
        <f t="shared" si="63"/>
        <v>0</v>
      </c>
    </row>
    <row r="102" spans="1:41" ht="14.25" thickTop="1" thickBot="1" x14ac:dyDescent="0.25">
      <c r="A102" s="12" t="s">
        <v>38</v>
      </c>
      <c r="B102" s="324" t="s">
        <v>42</v>
      </c>
      <c r="C102" s="425" t="s">
        <v>539</v>
      </c>
      <c r="D102" s="71" t="s">
        <v>87</v>
      </c>
      <c r="E102" s="92" t="s">
        <v>5</v>
      </c>
      <c r="F102" s="382"/>
      <c r="G102" s="73"/>
      <c r="H102" s="74">
        <f t="shared" si="46"/>
        <v>365</v>
      </c>
      <c r="I102" s="75"/>
      <c r="J102" s="79">
        <v>134</v>
      </c>
      <c r="K102" s="77">
        <v>0.85</v>
      </c>
      <c r="L102" s="78">
        <f t="shared" si="47"/>
        <v>113.89999999999999</v>
      </c>
      <c r="M102" s="78">
        <v>47</v>
      </c>
      <c r="N102" s="80">
        <f t="shared" si="45"/>
        <v>0</v>
      </c>
      <c r="O102" s="80">
        <f t="shared" si="51"/>
        <v>0</v>
      </c>
      <c r="P102" s="264">
        <f t="shared" si="48"/>
        <v>0</v>
      </c>
      <c r="Q102" s="81">
        <v>23.4</v>
      </c>
      <c r="R102" s="80">
        <f t="shared" si="52"/>
        <v>0</v>
      </c>
      <c r="S102" s="365"/>
      <c r="T102" s="80"/>
      <c r="U102" s="36" t="str">
        <f t="shared" si="53"/>
        <v xml:space="preserve"> </v>
      </c>
      <c r="V102" s="37"/>
      <c r="W102" s="147"/>
      <c r="X102" s="11"/>
      <c r="Y102" s="40">
        <f t="shared" si="54"/>
        <v>0</v>
      </c>
      <c r="Z102" s="41">
        <f t="shared" si="49"/>
        <v>0</v>
      </c>
      <c r="AA102" s="42">
        <f t="shared" si="55"/>
        <v>134</v>
      </c>
      <c r="AB102" s="42">
        <f t="shared" si="56"/>
        <v>113.89999999999999</v>
      </c>
      <c r="AC102" s="43">
        <v>0.7</v>
      </c>
      <c r="AD102" s="44">
        <f t="shared" si="50"/>
        <v>113.89999999999999</v>
      </c>
      <c r="AE102" s="12">
        <f t="shared" si="57"/>
        <v>0</v>
      </c>
      <c r="AF102" s="45">
        <v>1</v>
      </c>
      <c r="AG102" s="46">
        <f t="shared" si="58"/>
        <v>0</v>
      </c>
      <c r="AH102" s="11">
        <f t="shared" si="59"/>
        <v>0</v>
      </c>
      <c r="AI102" s="11"/>
      <c r="AJ102" s="11">
        <f t="shared" si="60"/>
        <v>0</v>
      </c>
      <c r="AK102" s="11"/>
      <c r="AL102" s="11">
        <f t="shared" si="61"/>
        <v>0</v>
      </c>
      <c r="AN102" s="11">
        <f t="shared" si="62"/>
        <v>0</v>
      </c>
      <c r="AO102" s="12">
        <f t="shared" si="63"/>
        <v>0</v>
      </c>
    </row>
    <row r="103" spans="1:41" ht="14.25" thickTop="1" thickBot="1" x14ac:dyDescent="0.25">
      <c r="A103" s="12" t="s">
        <v>38</v>
      </c>
      <c r="B103" s="324" t="s">
        <v>42</v>
      </c>
      <c r="C103" s="425" t="s">
        <v>539</v>
      </c>
      <c r="D103" s="71" t="s">
        <v>87</v>
      </c>
      <c r="E103" s="72" t="s">
        <v>6</v>
      </c>
      <c r="F103" s="382"/>
      <c r="G103" s="73"/>
      <c r="H103" s="74">
        <f t="shared" si="46"/>
        <v>365</v>
      </c>
      <c r="I103" s="75"/>
      <c r="J103" s="79">
        <v>134</v>
      </c>
      <c r="K103" s="77">
        <v>0.7</v>
      </c>
      <c r="L103" s="78">
        <f t="shared" si="47"/>
        <v>93.8</v>
      </c>
      <c r="M103" s="78">
        <v>47</v>
      </c>
      <c r="N103" s="80">
        <f t="shared" si="45"/>
        <v>0</v>
      </c>
      <c r="O103" s="80">
        <f t="shared" si="51"/>
        <v>0</v>
      </c>
      <c r="P103" s="264">
        <f t="shared" si="48"/>
        <v>0</v>
      </c>
      <c r="Q103" s="81">
        <v>9.1999999999999993</v>
      </c>
      <c r="R103" s="80">
        <f t="shared" si="52"/>
        <v>0</v>
      </c>
      <c r="S103" s="365">
        <v>20</v>
      </c>
      <c r="T103" s="80">
        <f>F103*S103</f>
        <v>0</v>
      </c>
      <c r="U103" s="36" t="str">
        <f t="shared" si="53"/>
        <v xml:space="preserve"> </v>
      </c>
      <c r="V103" s="37"/>
      <c r="W103" s="147"/>
      <c r="X103" s="11"/>
      <c r="Y103" s="40">
        <f t="shared" si="54"/>
        <v>0</v>
      </c>
      <c r="Z103" s="41">
        <f t="shared" si="49"/>
        <v>0</v>
      </c>
      <c r="AA103" s="42">
        <f t="shared" si="55"/>
        <v>134</v>
      </c>
      <c r="AB103" s="42">
        <f t="shared" si="56"/>
        <v>93.8</v>
      </c>
      <c r="AC103" s="43">
        <v>0.7</v>
      </c>
      <c r="AD103" s="148">
        <f t="shared" si="50"/>
        <v>93.8</v>
      </c>
      <c r="AE103" s="12">
        <f t="shared" si="57"/>
        <v>0</v>
      </c>
      <c r="AF103" s="45">
        <v>1</v>
      </c>
      <c r="AG103" s="46">
        <f t="shared" si="58"/>
        <v>0</v>
      </c>
      <c r="AH103" s="11">
        <f t="shared" si="59"/>
        <v>0</v>
      </c>
      <c r="AI103" s="11"/>
      <c r="AJ103" s="11">
        <f t="shared" si="60"/>
        <v>0</v>
      </c>
      <c r="AK103" s="11"/>
      <c r="AL103" s="11">
        <f t="shared" si="61"/>
        <v>0</v>
      </c>
      <c r="AN103" s="11">
        <f t="shared" si="62"/>
        <v>0</v>
      </c>
      <c r="AO103" s="12">
        <f t="shared" si="63"/>
        <v>0</v>
      </c>
    </row>
    <row r="104" spans="1:41" ht="14.25" thickTop="1" thickBot="1" x14ac:dyDescent="0.25">
      <c r="A104" s="12" t="s">
        <v>38</v>
      </c>
      <c r="B104" s="324" t="s">
        <v>42</v>
      </c>
      <c r="C104" s="425" t="s">
        <v>539</v>
      </c>
      <c r="D104" s="71" t="s">
        <v>88</v>
      </c>
      <c r="E104" s="92" t="s">
        <v>5</v>
      </c>
      <c r="F104" s="382"/>
      <c r="G104" s="73"/>
      <c r="H104" s="74">
        <f t="shared" si="46"/>
        <v>365</v>
      </c>
      <c r="I104" s="75"/>
      <c r="J104" s="79">
        <v>134</v>
      </c>
      <c r="K104" s="77">
        <v>0.85</v>
      </c>
      <c r="L104" s="78">
        <f t="shared" si="47"/>
        <v>113.89999999999999</v>
      </c>
      <c r="M104" s="78">
        <v>47</v>
      </c>
      <c r="N104" s="80">
        <f t="shared" si="45"/>
        <v>0</v>
      </c>
      <c r="O104" s="80">
        <f t="shared" si="51"/>
        <v>0</v>
      </c>
      <c r="P104" s="264">
        <f t="shared" si="48"/>
        <v>0</v>
      </c>
      <c r="Q104" s="81">
        <v>29</v>
      </c>
      <c r="R104" s="80">
        <f t="shared" si="52"/>
        <v>0</v>
      </c>
      <c r="S104" s="365"/>
      <c r="T104" s="80"/>
      <c r="U104" s="36" t="str">
        <f t="shared" si="53"/>
        <v xml:space="preserve"> </v>
      </c>
      <c r="V104" s="37"/>
      <c r="W104" s="147"/>
      <c r="X104" s="11"/>
      <c r="Y104" s="40">
        <f t="shared" si="54"/>
        <v>0</v>
      </c>
      <c r="Z104" s="41">
        <f t="shared" si="49"/>
        <v>0</v>
      </c>
      <c r="AA104" s="42">
        <f t="shared" si="55"/>
        <v>134</v>
      </c>
      <c r="AB104" s="42">
        <f t="shared" si="56"/>
        <v>113.89999999999999</v>
      </c>
      <c r="AC104" s="43">
        <v>0.7</v>
      </c>
      <c r="AD104" s="44">
        <f t="shared" si="50"/>
        <v>113.89999999999999</v>
      </c>
      <c r="AE104" s="12">
        <f t="shared" si="57"/>
        <v>0</v>
      </c>
      <c r="AF104" s="45">
        <v>1</v>
      </c>
      <c r="AG104" s="46">
        <f t="shared" si="58"/>
        <v>0</v>
      </c>
      <c r="AH104" s="11">
        <f t="shared" si="59"/>
        <v>0</v>
      </c>
      <c r="AI104" s="11"/>
      <c r="AJ104" s="11">
        <f t="shared" si="60"/>
        <v>0</v>
      </c>
      <c r="AK104" s="11"/>
      <c r="AL104" s="11">
        <f t="shared" si="61"/>
        <v>0</v>
      </c>
      <c r="AN104" s="11">
        <f t="shared" si="62"/>
        <v>0</v>
      </c>
      <c r="AO104" s="12">
        <f t="shared" si="63"/>
        <v>0</v>
      </c>
    </row>
    <row r="105" spans="1:41" ht="14.25" thickTop="1" thickBot="1" x14ac:dyDescent="0.25">
      <c r="A105" s="12" t="s">
        <v>38</v>
      </c>
      <c r="B105" s="324" t="s">
        <v>42</v>
      </c>
      <c r="C105" s="425" t="s">
        <v>539</v>
      </c>
      <c r="D105" s="71" t="s">
        <v>88</v>
      </c>
      <c r="E105" s="72" t="s">
        <v>6</v>
      </c>
      <c r="F105" s="382"/>
      <c r="G105" s="73"/>
      <c r="H105" s="74">
        <f t="shared" si="46"/>
        <v>365</v>
      </c>
      <c r="I105" s="75"/>
      <c r="J105" s="79">
        <v>134</v>
      </c>
      <c r="K105" s="77">
        <v>0.7</v>
      </c>
      <c r="L105" s="78">
        <f t="shared" si="47"/>
        <v>93.8</v>
      </c>
      <c r="M105" s="78">
        <v>47</v>
      </c>
      <c r="N105" s="80">
        <f t="shared" si="45"/>
        <v>0</v>
      </c>
      <c r="O105" s="80">
        <f t="shared" si="51"/>
        <v>0</v>
      </c>
      <c r="P105" s="264">
        <f t="shared" si="48"/>
        <v>0</v>
      </c>
      <c r="Q105" s="81">
        <v>9.1999999999999993</v>
      </c>
      <c r="R105" s="80">
        <f t="shared" si="52"/>
        <v>0</v>
      </c>
      <c r="S105" s="365">
        <v>20</v>
      </c>
      <c r="T105" s="80">
        <f>F105*S105</f>
        <v>0</v>
      </c>
      <c r="U105" s="36" t="str">
        <f t="shared" si="53"/>
        <v xml:space="preserve"> </v>
      </c>
      <c r="V105" s="37"/>
      <c r="W105" s="147"/>
      <c r="X105" s="11"/>
      <c r="Y105" s="40">
        <f t="shared" si="54"/>
        <v>0</v>
      </c>
      <c r="Z105" s="41">
        <f t="shared" si="49"/>
        <v>0</v>
      </c>
      <c r="AA105" s="42">
        <f t="shared" si="55"/>
        <v>134</v>
      </c>
      <c r="AB105" s="42">
        <f t="shared" si="56"/>
        <v>93.8</v>
      </c>
      <c r="AC105" s="43">
        <v>0.7</v>
      </c>
      <c r="AD105" s="148">
        <f t="shared" si="50"/>
        <v>93.8</v>
      </c>
      <c r="AE105" s="12">
        <f t="shared" si="57"/>
        <v>0</v>
      </c>
      <c r="AF105" s="45">
        <v>1</v>
      </c>
      <c r="AG105" s="46">
        <f t="shared" si="58"/>
        <v>0</v>
      </c>
      <c r="AH105" s="11">
        <f t="shared" si="59"/>
        <v>0</v>
      </c>
      <c r="AI105" s="11"/>
      <c r="AJ105" s="11">
        <f t="shared" si="60"/>
        <v>0</v>
      </c>
      <c r="AK105" s="11"/>
      <c r="AL105" s="11">
        <f t="shared" si="61"/>
        <v>0</v>
      </c>
      <c r="AN105" s="11">
        <f t="shared" si="62"/>
        <v>0</v>
      </c>
      <c r="AO105" s="12">
        <f t="shared" si="63"/>
        <v>0</v>
      </c>
    </row>
    <row r="106" spans="1:41" ht="14.25" thickTop="1" thickBot="1" x14ac:dyDescent="0.25">
      <c r="A106" s="12" t="s">
        <v>38</v>
      </c>
      <c r="B106" s="324" t="s">
        <v>42</v>
      </c>
      <c r="C106" s="425" t="s">
        <v>539</v>
      </c>
      <c r="D106" s="71" t="s">
        <v>89</v>
      </c>
      <c r="E106" s="92" t="s">
        <v>5</v>
      </c>
      <c r="F106" s="382"/>
      <c r="G106" s="73"/>
      <c r="H106" s="74">
        <f t="shared" si="46"/>
        <v>365</v>
      </c>
      <c r="I106" s="75"/>
      <c r="J106" s="79">
        <v>153</v>
      </c>
      <c r="K106" s="77">
        <v>0.85</v>
      </c>
      <c r="L106" s="78">
        <f t="shared" si="47"/>
        <v>130.04999999999998</v>
      </c>
      <c r="M106" s="78">
        <v>52</v>
      </c>
      <c r="N106" s="80">
        <f t="shared" si="45"/>
        <v>0</v>
      </c>
      <c r="O106" s="80">
        <f t="shared" si="51"/>
        <v>0</v>
      </c>
      <c r="P106" s="264">
        <f t="shared" si="48"/>
        <v>0</v>
      </c>
      <c r="Q106" s="81">
        <v>24.4</v>
      </c>
      <c r="R106" s="80">
        <f t="shared" si="52"/>
        <v>0</v>
      </c>
      <c r="S106" s="365"/>
      <c r="T106" s="80"/>
      <c r="U106" s="36" t="str">
        <f t="shared" si="53"/>
        <v xml:space="preserve"> </v>
      </c>
      <c r="V106" s="37"/>
      <c r="W106" s="147"/>
      <c r="X106" s="11"/>
      <c r="Y106" s="40">
        <f t="shared" si="54"/>
        <v>0</v>
      </c>
      <c r="Z106" s="41">
        <f t="shared" si="49"/>
        <v>0</v>
      </c>
      <c r="AA106" s="42">
        <f t="shared" si="55"/>
        <v>153</v>
      </c>
      <c r="AB106" s="42">
        <f t="shared" si="56"/>
        <v>130.04999999999998</v>
      </c>
      <c r="AC106" s="43">
        <v>0.7</v>
      </c>
      <c r="AD106" s="44">
        <f t="shared" si="50"/>
        <v>130.04999999999998</v>
      </c>
      <c r="AE106" s="12">
        <f t="shared" si="57"/>
        <v>0</v>
      </c>
      <c r="AF106" s="45">
        <v>1</v>
      </c>
      <c r="AG106" s="46">
        <f t="shared" si="58"/>
        <v>0</v>
      </c>
      <c r="AH106" s="11">
        <f t="shared" si="59"/>
        <v>0</v>
      </c>
      <c r="AI106" s="11"/>
      <c r="AJ106" s="11">
        <f t="shared" si="60"/>
        <v>0</v>
      </c>
      <c r="AK106" s="11"/>
      <c r="AL106" s="11">
        <f t="shared" si="61"/>
        <v>0</v>
      </c>
      <c r="AN106" s="11">
        <f t="shared" si="62"/>
        <v>0</v>
      </c>
      <c r="AO106" s="12">
        <f t="shared" si="63"/>
        <v>0</v>
      </c>
    </row>
    <row r="107" spans="1:41" ht="14.25" thickTop="1" thickBot="1" x14ac:dyDescent="0.25">
      <c r="A107" s="12" t="s">
        <v>38</v>
      </c>
      <c r="B107" s="324" t="s">
        <v>42</v>
      </c>
      <c r="C107" s="425" t="s">
        <v>539</v>
      </c>
      <c r="D107" s="71" t="s">
        <v>89</v>
      </c>
      <c r="E107" s="72" t="s">
        <v>6</v>
      </c>
      <c r="F107" s="382"/>
      <c r="G107" s="73"/>
      <c r="H107" s="74">
        <f t="shared" si="46"/>
        <v>365</v>
      </c>
      <c r="I107" s="75"/>
      <c r="J107" s="79">
        <v>153</v>
      </c>
      <c r="K107" s="77">
        <v>0.7</v>
      </c>
      <c r="L107" s="78">
        <f t="shared" si="47"/>
        <v>107.1</v>
      </c>
      <c r="M107" s="78">
        <v>52</v>
      </c>
      <c r="N107" s="80">
        <f t="shared" si="45"/>
        <v>0</v>
      </c>
      <c r="O107" s="80">
        <f t="shared" si="51"/>
        <v>0</v>
      </c>
      <c r="P107" s="264">
        <f t="shared" si="48"/>
        <v>0</v>
      </c>
      <c r="Q107" s="81">
        <v>9.6</v>
      </c>
      <c r="R107" s="80">
        <f t="shared" si="52"/>
        <v>0</v>
      </c>
      <c r="S107" s="365">
        <v>21.3</v>
      </c>
      <c r="T107" s="80">
        <f>F107*S107</f>
        <v>0</v>
      </c>
      <c r="U107" s="36" t="str">
        <f t="shared" si="53"/>
        <v xml:space="preserve"> </v>
      </c>
      <c r="V107" s="37"/>
      <c r="W107" s="147"/>
      <c r="X107" s="11"/>
      <c r="Y107" s="40">
        <f t="shared" si="54"/>
        <v>0</v>
      </c>
      <c r="Z107" s="41">
        <f t="shared" si="49"/>
        <v>0</v>
      </c>
      <c r="AA107" s="42">
        <f t="shared" si="55"/>
        <v>153</v>
      </c>
      <c r="AB107" s="42">
        <f t="shared" si="56"/>
        <v>107.1</v>
      </c>
      <c r="AC107" s="43">
        <v>0.7</v>
      </c>
      <c r="AD107" s="148">
        <f t="shared" si="50"/>
        <v>107.1</v>
      </c>
      <c r="AE107" s="12">
        <f t="shared" si="57"/>
        <v>0</v>
      </c>
      <c r="AF107" s="45">
        <v>1</v>
      </c>
      <c r="AG107" s="46">
        <f t="shared" si="58"/>
        <v>0</v>
      </c>
      <c r="AH107" s="11">
        <f t="shared" si="59"/>
        <v>0</v>
      </c>
      <c r="AI107" s="11"/>
      <c r="AJ107" s="11">
        <f t="shared" si="60"/>
        <v>0</v>
      </c>
      <c r="AK107" s="11"/>
      <c r="AL107" s="11">
        <f t="shared" si="61"/>
        <v>0</v>
      </c>
      <c r="AN107" s="11">
        <f t="shared" si="62"/>
        <v>0</v>
      </c>
      <c r="AO107" s="12">
        <f t="shared" si="63"/>
        <v>0</v>
      </c>
    </row>
    <row r="108" spans="1:41" ht="14.25" thickTop="1" thickBot="1" x14ac:dyDescent="0.25">
      <c r="A108" s="12" t="s">
        <v>38</v>
      </c>
      <c r="B108" s="324" t="s">
        <v>42</v>
      </c>
      <c r="C108" s="425" t="s">
        <v>539</v>
      </c>
      <c r="D108" s="71" t="s">
        <v>90</v>
      </c>
      <c r="E108" s="92" t="s">
        <v>5</v>
      </c>
      <c r="F108" s="382"/>
      <c r="G108" s="73"/>
      <c r="H108" s="74">
        <f t="shared" si="46"/>
        <v>365</v>
      </c>
      <c r="I108" s="75"/>
      <c r="J108" s="79">
        <v>153</v>
      </c>
      <c r="K108" s="77">
        <v>0.85</v>
      </c>
      <c r="L108" s="78">
        <f t="shared" si="47"/>
        <v>130.04999999999998</v>
      </c>
      <c r="M108" s="78">
        <v>52</v>
      </c>
      <c r="N108" s="80">
        <f t="shared" si="45"/>
        <v>0</v>
      </c>
      <c r="O108" s="80">
        <f t="shared" si="51"/>
        <v>0</v>
      </c>
      <c r="P108" s="264">
        <f t="shared" si="48"/>
        <v>0</v>
      </c>
      <c r="Q108" s="81">
        <v>30</v>
      </c>
      <c r="R108" s="80">
        <f t="shared" si="52"/>
        <v>0</v>
      </c>
      <c r="S108" s="365"/>
      <c r="T108" s="80"/>
      <c r="U108" s="36" t="str">
        <f t="shared" si="53"/>
        <v xml:space="preserve"> </v>
      </c>
      <c r="V108" s="37"/>
      <c r="W108" s="147"/>
      <c r="X108" s="11"/>
      <c r="Y108" s="40">
        <f t="shared" si="54"/>
        <v>0</v>
      </c>
      <c r="Z108" s="41">
        <f t="shared" si="49"/>
        <v>0</v>
      </c>
      <c r="AA108" s="42">
        <f t="shared" si="55"/>
        <v>153</v>
      </c>
      <c r="AB108" s="42">
        <f t="shared" si="56"/>
        <v>130.04999999999998</v>
      </c>
      <c r="AC108" s="43">
        <v>0.7</v>
      </c>
      <c r="AD108" s="44">
        <f t="shared" si="50"/>
        <v>130.04999999999998</v>
      </c>
      <c r="AE108" s="12">
        <f t="shared" si="57"/>
        <v>0</v>
      </c>
      <c r="AF108" s="45">
        <v>1</v>
      </c>
      <c r="AG108" s="46">
        <f t="shared" si="58"/>
        <v>0</v>
      </c>
      <c r="AH108" s="11">
        <f t="shared" si="59"/>
        <v>0</v>
      </c>
      <c r="AI108" s="11"/>
      <c r="AJ108" s="11">
        <f t="shared" si="60"/>
        <v>0</v>
      </c>
      <c r="AK108" s="11"/>
      <c r="AL108" s="11">
        <f t="shared" si="61"/>
        <v>0</v>
      </c>
      <c r="AN108" s="11">
        <f t="shared" si="62"/>
        <v>0</v>
      </c>
      <c r="AO108" s="12">
        <f t="shared" si="63"/>
        <v>0</v>
      </c>
    </row>
    <row r="109" spans="1:41" ht="14.25" thickTop="1" thickBot="1" x14ac:dyDescent="0.25">
      <c r="A109" s="12" t="s">
        <v>38</v>
      </c>
      <c r="B109" s="324" t="s">
        <v>42</v>
      </c>
      <c r="C109" s="426" t="s">
        <v>539</v>
      </c>
      <c r="D109" s="95" t="s">
        <v>90</v>
      </c>
      <c r="E109" s="48" t="s">
        <v>6</v>
      </c>
      <c r="F109" s="381"/>
      <c r="G109" s="49"/>
      <c r="H109" s="50">
        <f t="shared" si="46"/>
        <v>365</v>
      </c>
      <c r="I109" s="51"/>
      <c r="J109" s="96">
        <v>153</v>
      </c>
      <c r="K109" s="53">
        <v>0.7</v>
      </c>
      <c r="L109" s="54">
        <f t="shared" si="47"/>
        <v>107.1</v>
      </c>
      <c r="M109" s="54">
        <v>52</v>
      </c>
      <c r="N109" s="55">
        <f t="shared" si="45"/>
        <v>0</v>
      </c>
      <c r="O109" s="55">
        <f t="shared" si="51"/>
        <v>0</v>
      </c>
      <c r="P109" s="290">
        <f t="shared" si="48"/>
        <v>0</v>
      </c>
      <c r="Q109" s="56">
        <v>9.6</v>
      </c>
      <c r="R109" s="55">
        <f t="shared" si="52"/>
        <v>0</v>
      </c>
      <c r="S109" s="366">
        <v>21.3</v>
      </c>
      <c r="T109" s="55">
        <f>F109*S109</f>
        <v>0</v>
      </c>
      <c r="U109" s="36" t="str">
        <f t="shared" si="53"/>
        <v xml:space="preserve"> </v>
      </c>
      <c r="V109" s="37"/>
      <c r="W109" s="147"/>
      <c r="X109" s="11"/>
      <c r="Y109" s="40">
        <f t="shared" si="54"/>
        <v>0</v>
      </c>
      <c r="Z109" s="41">
        <f t="shared" si="49"/>
        <v>0</v>
      </c>
      <c r="AA109" s="42">
        <f t="shared" si="55"/>
        <v>153</v>
      </c>
      <c r="AB109" s="42">
        <f t="shared" si="56"/>
        <v>107.1</v>
      </c>
      <c r="AC109" s="43">
        <v>0.7</v>
      </c>
      <c r="AD109" s="60">
        <f t="shared" si="50"/>
        <v>107.1</v>
      </c>
      <c r="AE109" s="12">
        <f t="shared" si="57"/>
        <v>0</v>
      </c>
      <c r="AF109" s="194">
        <v>1</v>
      </c>
      <c r="AG109" s="113">
        <f t="shared" si="58"/>
        <v>0</v>
      </c>
      <c r="AH109" s="11">
        <f t="shared" si="59"/>
        <v>0</v>
      </c>
      <c r="AI109" s="11"/>
      <c r="AJ109" s="11">
        <f t="shared" si="60"/>
        <v>0</v>
      </c>
      <c r="AK109" s="11"/>
      <c r="AL109" s="11">
        <f t="shared" si="61"/>
        <v>0</v>
      </c>
      <c r="AN109" s="11">
        <f t="shared" si="62"/>
        <v>0</v>
      </c>
      <c r="AO109" s="12">
        <f t="shared" si="63"/>
        <v>0</v>
      </c>
    </row>
    <row r="110" spans="1:41" ht="13.5" thickBot="1" x14ac:dyDescent="0.25">
      <c r="A110" s="12" t="s">
        <v>38</v>
      </c>
      <c r="B110" s="324" t="s">
        <v>42</v>
      </c>
      <c r="C110" s="425" t="s">
        <v>538</v>
      </c>
      <c r="D110" s="61" t="s">
        <v>91</v>
      </c>
      <c r="E110" s="138" t="s">
        <v>5</v>
      </c>
      <c r="F110" s="383"/>
      <c r="G110" s="150"/>
      <c r="H110" s="27">
        <f t="shared" si="46"/>
        <v>365</v>
      </c>
      <c r="I110" s="151"/>
      <c r="J110" s="141">
        <v>100</v>
      </c>
      <c r="K110" s="142">
        <v>0.85</v>
      </c>
      <c r="L110" s="143">
        <f t="shared" si="47"/>
        <v>85</v>
      </c>
      <c r="M110" s="143">
        <v>36</v>
      </c>
      <c r="N110" s="144">
        <f t="shared" si="45"/>
        <v>0</v>
      </c>
      <c r="O110" s="144">
        <f t="shared" si="51"/>
        <v>0</v>
      </c>
      <c r="P110" s="351">
        <f t="shared" si="48"/>
        <v>0</v>
      </c>
      <c r="Q110" s="145">
        <v>21.4</v>
      </c>
      <c r="R110" s="144">
        <f t="shared" si="52"/>
        <v>0</v>
      </c>
      <c r="S110" s="364"/>
      <c r="T110" s="144"/>
      <c r="U110" s="36" t="str">
        <f t="shared" si="53"/>
        <v xml:space="preserve"> </v>
      </c>
      <c r="V110" s="37"/>
      <c r="W110" s="147"/>
      <c r="X110" s="11"/>
      <c r="Y110" s="40">
        <f t="shared" si="54"/>
        <v>0</v>
      </c>
      <c r="Z110" s="41">
        <f t="shared" si="49"/>
        <v>0</v>
      </c>
      <c r="AA110" s="42">
        <f t="shared" si="55"/>
        <v>100</v>
      </c>
      <c r="AB110" s="42">
        <f t="shared" si="56"/>
        <v>85</v>
      </c>
      <c r="AC110" s="43">
        <v>0.7</v>
      </c>
      <c r="AD110" s="69">
        <f t="shared" si="50"/>
        <v>85</v>
      </c>
      <c r="AE110" s="12">
        <f t="shared" si="57"/>
        <v>0</v>
      </c>
      <c r="AF110" s="156">
        <v>1</v>
      </c>
      <c r="AG110" s="157">
        <f t="shared" si="58"/>
        <v>0</v>
      </c>
      <c r="AH110" s="11">
        <f t="shared" si="59"/>
        <v>0</v>
      </c>
      <c r="AI110" s="11"/>
      <c r="AJ110" s="11">
        <f t="shared" si="60"/>
        <v>0</v>
      </c>
      <c r="AK110" s="11"/>
      <c r="AL110" s="11">
        <f t="shared" si="61"/>
        <v>0</v>
      </c>
      <c r="AN110" s="11">
        <f t="shared" si="62"/>
        <v>0</v>
      </c>
      <c r="AO110" s="12">
        <f t="shared" si="63"/>
        <v>0</v>
      </c>
    </row>
    <row r="111" spans="1:41" ht="14.25" thickTop="1" thickBot="1" x14ac:dyDescent="0.25">
      <c r="A111" s="12" t="s">
        <v>38</v>
      </c>
      <c r="B111" s="324" t="s">
        <v>42</v>
      </c>
      <c r="C111" s="425" t="s">
        <v>538</v>
      </c>
      <c r="D111" s="71" t="s">
        <v>91</v>
      </c>
      <c r="E111" s="72" t="s">
        <v>6</v>
      </c>
      <c r="F111" s="382"/>
      <c r="G111" s="109"/>
      <c r="H111" s="74">
        <f t="shared" si="46"/>
        <v>365</v>
      </c>
      <c r="I111" s="110"/>
      <c r="J111" s="79">
        <v>100</v>
      </c>
      <c r="K111" s="77">
        <v>0.7</v>
      </c>
      <c r="L111" s="78">
        <f t="shared" si="47"/>
        <v>70</v>
      </c>
      <c r="M111" s="78">
        <v>36</v>
      </c>
      <c r="N111" s="80">
        <f t="shared" si="45"/>
        <v>0</v>
      </c>
      <c r="O111" s="80">
        <f t="shared" si="51"/>
        <v>0</v>
      </c>
      <c r="P111" s="264">
        <f t="shared" si="48"/>
        <v>0</v>
      </c>
      <c r="Q111" s="81">
        <v>8.4</v>
      </c>
      <c r="R111" s="80">
        <f t="shared" si="52"/>
        <v>0</v>
      </c>
      <c r="S111" s="365">
        <v>18.8</v>
      </c>
      <c r="T111" s="80">
        <f>F111*S111</f>
        <v>0</v>
      </c>
      <c r="U111" s="36" t="str">
        <f t="shared" si="53"/>
        <v xml:space="preserve"> </v>
      </c>
      <c r="V111" s="37"/>
      <c r="W111" s="147"/>
      <c r="X111" s="11"/>
      <c r="Y111" s="40">
        <f t="shared" si="54"/>
        <v>0</v>
      </c>
      <c r="Z111" s="41">
        <f t="shared" si="49"/>
        <v>0</v>
      </c>
      <c r="AA111" s="42">
        <f t="shared" si="55"/>
        <v>100</v>
      </c>
      <c r="AB111" s="42">
        <f t="shared" si="56"/>
        <v>70</v>
      </c>
      <c r="AC111" s="43">
        <v>0.7</v>
      </c>
      <c r="AD111" s="148">
        <f t="shared" si="50"/>
        <v>70</v>
      </c>
      <c r="AE111" s="12">
        <f t="shared" si="57"/>
        <v>0</v>
      </c>
      <c r="AF111" s="45">
        <v>1</v>
      </c>
      <c r="AG111" s="46">
        <f t="shared" si="58"/>
        <v>0</v>
      </c>
      <c r="AH111" s="11">
        <f t="shared" si="59"/>
        <v>0</v>
      </c>
      <c r="AI111" s="11"/>
      <c r="AJ111" s="11">
        <f t="shared" si="60"/>
        <v>0</v>
      </c>
      <c r="AK111" s="11"/>
      <c r="AL111" s="11">
        <f t="shared" si="61"/>
        <v>0</v>
      </c>
      <c r="AN111" s="11">
        <f t="shared" si="62"/>
        <v>0</v>
      </c>
      <c r="AO111" s="12">
        <f t="shared" si="63"/>
        <v>0</v>
      </c>
    </row>
    <row r="112" spans="1:41" ht="14.25" thickTop="1" thickBot="1" x14ac:dyDescent="0.25">
      <c r="A112" s="12" t="s">
        <v>38</v>
      </c>
      <c r="B112" s="324" t="s">
        <v>42</v>
      </c>
      <c r="C112" s="425" t="s">
        <v>538</v>
      </c>
      <c r="D112" s="71" t="s">
        <v>92</v>
      </c>
      <c r="E112" s="92" t="s">
        <v>5</v>
      </c>
      <c r="F112" s="382"/>
      <c r="G112" s="109"/>
      <c r="H112" s="74">
        <f t="shared" si="46"/>
        <v>365</v>
      </c>
      <c r="I112" s="110"/>
      <c r="J112" s="79">
        <v>100</v>
      </c>
      <c r="K112" s="77">
        <v>0.85</v>
      </c>
      <c r="L112" s="78">
        <f t="shared" si="47"/>
        <v>85</v>
      </c>
      <c r="M112" s="78">
        <v>36</v>
      </c>
      <c r="N112" s="80">
        <f t="shared" si="45"/>
        <v>0</v>
      </c>
      <c r="O112" s="80">
        <f t="shared" si="51"/>
        <v>0</v>
      </c>
      <c r="P112" s="264">
        <f t="shared" si="48"/>
        <v>0</v>
      </c>
      <c r="Q112" s="81">
        <v>27</v>
      </c>
      <c r="R112" s="80">
        <f t="shared" si="52"/>
        <v>0</v>
      </c>
      <c r="S112" s="365"/>
      <c r="T112" s="80"/>
      <c r="U112" s="36" t="str">
        <f t="shared" si="53"/>
        <v xml:space="preserve"> </v>
      </c>
      <c r="V112" s="37"/>
      <c r="W112" s="147"/>
      <c r="X112" s="11"/>
      <c r="Y112" s="40">
        <f t="shared" si="54"/>
        <v>0</v>
      </c>
      <c r="Z112" s="41">
        <f t="shared" si="49"/>
        <v>0</v>
      </c>
      <c r="AA112" s="42">
        <f t="shared" si="55"/>
        <v>100</v>
      </c>
      <c r="AB112" s="42">
        <f t="shared" si="56"/>
        <v>85</v>
      </c>
      <c r="AC112" s="43">
        <v>0.7</v>
      </c>
      <c r="AD112" s="69">
        <f t="shared" si="50"/>
        <v>85</v>
      </c>
      <c r="AE112" s="12">
        <f t="shared" si="57"/>
        <v>0</v>
      </c>
      <c r="AF112" s="45">
        <v>1</v>
      </c>
      <c r="AG112" s="46">
        <f t="shared" si="58"/>
        <v>0</v>
      </c>
      <c r="AH112" s="11">
        <f t="shared" si="59"/>
        <v>0</v>
      </c>
      <c r="AI112" s="11"/>
      <c r="AJ112" s="11">
        <f t="shared" si="60"/>
        <v>0</v>
      </c>
      <c r="AK112" s="11"/>
      <c r="AL112" s="11">
        <f t="shared" si="61"/>
        <v>0</v>
      </c>
      <c r="AN112" s="11">
        <f t="shared" si="62"/>
        <v>0</v>
      </c>
      <c r="AO112" s="12">
        <f t="shared" si="63"/>
        <v>0</v>
      </c>
    </row>
    <row r="113" spans="1:41" ht="14.25" thickTop="1" thickBot="1" x14ac:dyDescent="0.25">
      <c r="A113" s="12" t="s">
        <v>38</v>
      </c>
      <c r="B113" s="324" t="s">
        <v>42</v>
      </c>
      <c r="C113" s="425" t="s">
        <v>538</v>
      </c>
      <c r="D113" s="71" t="s">
        <v>92</v>
      </c>
      <c r="E113" s="72" t="s">
        <v>6</v>
      </c>
      <c r="F113" s="382"/>
      <c r="G113" s="109"/>
      <c r="H113" s="74">
        <f t="shared" si="46"/>
        <v>365</v>
      </c>
      <c r="I113" s="110"/>
      <c r="J113" s="79">
        <v>100</v>
      </c>
      <c r="K113" s="77">
        <v>0.7</v>
      </c>
      <c r="L113" s="78">
        <f t="shared" si="47"/>
        <v>70</v>
      </c>
      <c r="M113" s="78">
        <v>36</v>
      </c>
      <c r="N113" s="80">
        <f t="shared" si="45"/>
        <v>0</v>
      </c>
      <c r="O113" s="80">
        <f t="shared" si="51"/>
        <v>0</v>
      </c>
      <c r="P113" s="264">
        <f t="shared" si="48"/>
        <v>0</v>
      </c>
      <c r="Q113" s="81">
        <v>8.4</v>
      </c>
      <c r="R113" s="80">
        <f t="shared" si="52"/>
        <v>0</v>
      </c>
      <c r="S113" s="365">
        <v>18.8</v>
      </c>
      <c r="T113" s="80">
        <f>F113*S113</f>
        <v>0</v>
      </c>
      <c r="U113" s="36" t="str">
        <f t="shared" si="53"/>
        <v xml:space="preserve"> </v>
      </c>
      <c r="V113" s="37"/>
      <c r="W113" s="147"/>
      <c r="X113" s="11"/>
      <c r="Y113" s="40">
        <f t="shared" si="54"/>
        <v>0</v>
      </c>
      <c r="Z113" s="41">
        <f t="shared" si="49"/>
        <v>0</v>
      </c>
      <c r="AA113" s="42">
        <f t="shared" si="55"/>
        <v>100</v>
      </c>
      <c r="AB113" s="42">
        <f t="shared" si="56"/>
        <v>70</v>
      </c>
      <c r="AC113" s="43">
        <v>0.7</v>
      </c>
      <c r="AD113" s="148">
        <f t="shared" si="50"/>
        <v>70</v>
      </c>
      <c r="AE113" s="12">
        <f t="shared" si="57"/>
        <v>0</v>
      </c>
      <c r="AF113" s="45">
        <v>1</v>
      </c>
      <c r="AG113" s="46">
        <f t="shared" si="58"/>
        <v>0</v>
      </c>
      <c r="AH113" s="11">
        <f t="shared" si="59"/>
        <v>0</v>
      </c>
      <c r="AI113" s="11"/>
      <c r="AJ113" s="11">
        <f t="shared" si="60"/>
        <v>0</v>
      </c>
      <c r="AK113" s="11"/>
      <c r="AL113" s="11">
        <f t="shared" si="61"/>
        <v>0</v>
      </c>
      <c r="AN113" s="11">
        <f t="shared" si="62"/>
        <v>0</v>
      </c>
      <c r="AO113" s="12">
        <f t="shared" si="63"/>
        <v>0</v>
      </c>
    </row>
    <row r="114" spans="1:41" ht="14.25" thickTop="1" thickBot="1" x14ac:dyDescent="0.25">
      <c r="A114" s="12" t="s">
        <v>38</v>
      </c>
      <c r="B114" s="324" t="s">
        <v>42</v>
      </c>
      <c r="C114" s="425" t="s">
        <v>538</v>
      </c>
      <c r="D114" s="71" t="s">
        <v>93</v>
      </c>
      <c r="E114" s="92" t="s">
        <v>5</v>
      </c>
      <c r="F114" s="382"/>
      <c r="G114" s="109"/>
      <c r="H114" s="74">
        <f t="shared" si="46"/>
        <v>365</v>
      </c>
      <c r="I114" s="110"/>
      <c r="J114" s="79">
        <v>115</v>
      </c>
      <c r="K114" s="77">
        <v>0.85</v>
      </c>
      <c r="L114" s="78">
        <f t="shared" si="47"/>
        <v>97.75</v>
      </c>
      <c r="M114" s="78">
        <v>42</v>
      </c>
      <c r="N114" s="80">
        <f t="shared" si="45"/>
        <v>0</v>
      </c>
      <c r="O114" s="80">
        <f t="shared" si="51"/>
        <v>0</v>
      </c>
      <c r="P114" s="264">
        <f t="shared" si="48"/>
        <v>0</v>
      </c>
      <c r="Q114" s="81">
        <v>22.4</v>
      </c>
      <c r="R114" s="80">
        <f t="shared" si="52"/>
        <v>0</v>
      </c>
      <c r="S114" s="365"/>
      <c r="T114" s="80"/>
      <c r="U114" s="36" t="str">
        <f t="shared" si="53"/>
        <v xml:space="preserve"> </v>
      </c>
      <c r="V114" s="37"/>
      <c r="W114" s="147"/>
      <c r="X114" s="11"/>
      <c r="Y114" s="40">
        <f t="shared" si="54"/>
        <v>0</v>
      </c>
      <c r="Z114" s="41">
        <f t="shared" si="49"/>
        <v>0</v>
      </c>
      <c r="AA114" s="42">
        <f t="shared" si="55"/>
        <v>115</v>
      </c>
      <c r="AB114" s="42">
        <f t="shared" si="56"/>
        <v>97.75</v>
      </c>
      <c r="AC114" s="43">
        <v>0.7</v>
      </c>
      <c r="AD114" s="149">
        <f t="shared" si="50"/>
        <v>97.75</v>
      </c>
      <c r="AE114" s="12">
        <f t="shared" si="57"/>
        <v>0</v>
      </c>
      <c r="AF114" s="45">
        <v>1</v>
      </c>
      <c r="AG114" s="46">
        <f t="shared" si="58"/>
        <v>0</v>
      </c>
      <c r="AH114" s="11">
        <f t="shared" si="59"/>
        <v>0</v>
      </c>
      <c r="AI114" s="11"/>
      <c r="AJ114" s="11">
        <f t="shared" si="60"/>
        <v>0</v>
      </c>
      <c r="AK114" s="11"/>
      <c r="AL114" s="11">
        <f t="shared" si="61"/>
        <v>0</v>
      </c>
      <c r="AN114" s="11">
        <f t="shared" si="62"/>
        <v>0</v>
      </c>
      <c r="AO114" s="12">
        <f t="shared" si="63"/>
        <v>0</v>
      </c>
    </row>
    <row r="115" spans="1:41" ht="14.25" thickTop="1" thickBot="1" x14ac:dyDescent="0.25">
      <c r="A115" s="12" t="s">
        <v>38</v>
      </c>
      <c r="B115" s="324" t="s">
        <v>42</v>
      </c>
      <c r="C115" s="425" t="s">
        <v>538</v>
      </c>
      <c r="D115" s="71" t="s">
        <v>93</v>
      </c>
      <c r="E115" s="72" t="s">
        <v>6</v>
      </c>
      <c r="F115" s="382"/>
      <c r="G115" s="109"/>
      <c r="H115" s="74">
        <f t="shared" si="46"/>
        <v>365</v>
      </c>
      <c r="I115" s="110"/>
      <c r="J115" s="79">
        <v>115</v>
      </c>
      <c r="K115" s="77">
        <v>0.7</v>
      </c>
      <c r="L115" s="78">
        <f t="shared" si="47"/>
        <v>80.5</v>
      </c>
      <c r="M115" s="78">
        <v>42</v>
      </c>
      <c r="N115" s="80">
        <f t="shared" si="45"/>
        <v>0</v>
      </c>
      <c r="O115" s="80">
        <f t="shared" si="51"/>
        <v>0</v>
      </c>
      <c r="P115" s="264">
        <f t="shared" si="48"/>
        <v>0</v>
      </c>
      <c r="Q115" s="81">
        <v>8.8000000000000007</v>
      </c>
      <c r="R115" s="80">
        <f t="shared" si="52"/>
        <v>0</v>
      </c>
      <c r="S115" s="365">
        <v>20</v>
      </c>
      <c r="T115" s="80">
        <f>F115*S115</f>
        <v>0</v>
      </c>
      <c r="U115" s="36" t="str">
        <f t="shared" si="53"/>
        <v xml:space="preserve"> </v>
      </c>
      <c r="V115" s="37"/>
      <c r="W115" s="147"/>
      <c r="X115" s="11"/>
      <c r="Y115" s="40">
        <f t="shared" si="54"/>
        <v>0</v>
      </c>
      <c r="Z115" s="41">
        <f t="shared" si="49"/>
        <v>0</v>
      </c>
      <c r="AA115" s="42">
        <f t="shared" si="55"/>
        <v>115</v>
      </c>
      <c r="AB115" s="42">
        <f t="shared" si="56"/>
        <v>80.5</v>
      </c>
      <c r="AC115" s="43">
        <v>0.7</v>
      </c>
      <c r="AD115" s="148">
        <f t="shared" si="50"/>
        <v>80.5</v>
      </c>
      <c r="AE115" s="12">
        <f t="shared" si="57"/>
        <v>0</v>
      </c>
      <c r="AF115" s="45">
        <v>1</v>
      </c>
      <c r="AG115" s="46">
        <f t="shared" si="58"/>
        <v>0</v>
      </c>
      <c r="AH115" s="11">
        <f t="shared" si="59"/>
        <v>0</v>
      </c>
      <c r="AI115" s="11"/>
      <c r="AJ115" s="11">
        <f t="shared" si="60"/>
        <v>0</v>
      </c>
      <c r="AK115" s="11"/>
      <c r="AL115" s="11">
        <f t="shared" si="61"/>
        <v>0</v>
      </c>
      <c r="AN115" s="11">
        <f t="shared" si="62"/>
        <v>0</v>
      </c>
      <c r="AO115" s="12">
        <f t="shared" si="63"/>
        <v>0</v>
      </c>
    </row>
    <row r="116" spans="1:41" ht="14.25" thickTop="1" thickBot="1" x14ac:dyDescent="0.25">
      <c r="A116" s="12" t="s">
        <v>38</v>
      </c>
      <c r="B116" s="324" t="s">
        <v>42</v>
      </c>
      <c r="C116" s="425" t="s">
        <v>538</v>
      </c>
      <c r="D116" s="71" t="s">
        <v>94</v>
      </c>
      <c r="E116" s="92" t="s">
        <v>5</v>
      </c>
      <c r="F116" s="382"/>
      <c r="G116" s="109"/>
      <c r="H116" s="74">
        <f t="shared" si="46"/>
        <v>365</v>
      </c>
      <c r="I116" s="110"/>
      <c r="J116" s="79">
        <v>115</v>
      </c>
      <c r="K116" s="77">
        <v>0.85</v>
      </c>
      <c r="L116" s="78">
        <f t="shared" si="47"/>
        <v>97.75</v>
      </c>
      <c r="M116" s="78">
        <v>42</v>
      </c>
      <c r="N116" s="80">
        <f t="shared" si="45"/>
        <v>0</v>
      </c>
      <c r="O116" s="80">
        <f t="shared" si="51"/>
        <v>0</v>
      </c>
      <c r="P116" s="264">
        <f t="shared" si="48"/>
        <v>0</v>
      </c>
      <c r="Q116" s="81">
        <v>28</v>
      </c>
      <c r="R116" s="80">
        <f t="shared" si="52"/>
        <v>0</v>
      </c>
      <c r="S116" s="365"/>
      <c r="T116" s="80"/>
      <c r="U116" s="36" t="str">
        <f t="shared" si="53"/>
        <v xml:space="preserve"> </v>
      </c>
      <c r="V116" s="37"/>
      <c r="W116" s="147"/>
      <c r="X116" s="11"/>
      <c r="Y116" s="40">
        <f t="shared" si="54"/>
        <v>0</v>
      </c>
      <c r="Z116" s="41">
        <f t="shared" si="49"/>
        <v>0</v>
      </c>
      <c r="AA116" s="42">
        <f t="shared" si="55"/>
        <v>115</v>
      </c>
      <c r="AB116" s="42">
        <f t="shared" si="56"/>
        <v>97.75</v>
      </c>
      <c r="AC116" s="43">
        <v>0.7</v>
      </c>
      <c r="AD116" s="149">
        <f t="shared" si="50"/>
        <v>97.75</v>
      </c>
      <c r="AE116" s="12">
        <f t="shared" si="57"/>
        <v>0</v>
      </c>
      <c r="AF116" s="45">
        <v>1</v>
      </c>
      <c r="AG116" s="46">
        <f t="shared" si="58"/>
        <v>0</v>
      </c>
      <c r="AH116" s="11">
        <f t="shared" si="59"/>
        <v>0</v>
      </c>
      <c r="AI116" s="11"/>
      <c r="AJ116" s="11">
        <f t="shared" si="60"/>
        <v>0</v>
      </c>
      <c r="AK116" s="11"/>
      <c r="AL116" s="11">
        <f t="shared" si="61"/>
        <v>0</v>
      </c>
      <c r="AN116" s="11">
        <f t="shared" si="62"/>
        <v>0</v>
      </c>
      <c r="AO116" s="12">
        <f t="shared" si="63"/>
        <v>0</v>
      </c>
    </row>
    <row r="117" spans="1:41" ht="14.25" thickTop="1" thickBot="1" x14ac:dyDescent="0.25">
      <c r="A117" s="12" t="s">
        <v>38</v>
      </c>
      <c r="B117" s="324" t="s">
        <v>42</v>
      </c>
      <c r="C117" s="425" t="s">
        <v>538</v>
      </c>
      <c r="D117" s="71" t="s">
        <v>94</v>
      </c>
      <c r="E117" s="72" t="s">
        <v>6</v>
      </c>
      <c r="F117" s="382"/>
      <c r="G117" s="109"/>
      <c r="H117" s="74">
        <f t="shared" si="46"/>
        <v>365</v>
      </c>
      <c r="I117" s="110"/>
      <c r="J117" s="79">
        <v>115</v>
      </c>
      <c r="K117" s="77">
        <v>0.7</v>
      </c>
      <c r="L117" s="78">
        <f t="shared" si="47"/>
        <v>80.5</v>
      </c>
      <c r="M117" s="78">
        <v>42</v>
      </c>
      <c r="N117" s="80">
        <f t="shared" si="45"/>
        <v>0</v>
      </c>
      <c r="O117" s="80">
        <f t="shared" si="51"/>
        <v>0</v>
      </c>
      <c r="P117" s="264">
        <f t="shared" si="48"/>
        <v>0</v>
      </c>
      <c r="Q117" s="81">
        <v>8.8000000000000007</v>
      </c>
      <c r="R117" s="80">
        <f t="shared" si="52"/>
        <v>0</v>
      </c>
      <c r="S117" s="365">
        <v>20</v>
      </c>
      <c r="T117" s="80">
        <f>F117*S117</f>
        <v>0</v>
      </c>
      <c r="U117" s="36" t="str">
        <f t="shared" si="53"/>
        <v xml:space="preserve"> </v>
      </c>
      <c r="V117" s="37"/>
      <c r="W117" s="147"/>
      <c r="X117" s="11"/>
      <c r="Y117" s="40">
        <f t="shared" si="54"/>
        <v>0</v>
      </c>
      <c r="Z117" s="41">
        <f t="shared" si="49"/>
        <v>0</v>
      </c>
      <c r="AA117" s="42">
        <f t="shared" si="55"/>
        <v>115</v>
      </c>
      <c r="AB117" s="42">
        <f t="shared" si="56"/>
        <v>80.5</v>
      </c>
      <c r="AC117" s="43">
        <v>0.7</v>
      </c>
      <c r="AD117" s="148">
        <f t="shared" si="50"/>
        <v>80.5</v>
      </c>
      <c r="AE117" s="12">
        <f t="shared" si="57"/>
        <v>0</v>
      </c>
      <c r="AF117" s="45">
        <v>1</v>
      </c>
      <c r="AG117" s="46">
        <f t="shared" si="58"/>
        <v>0</v>
      </c>
      <c r="AH117" s="11">
        <f t="shared" si="59"/>
        <v>0</v>
      </c>
      <c r="AI117" s="11"/>
      <c r="AJ117" s="11">
        <f t="shared" si="60"/>
        <v>0</v>
      </c>
      <c r="AK117" s="11"/>
      <c r="AL117" s="11">
        <f t="shared" si="61"/>
        <v>0</v>
      </c>
      <c r="AN117" s="11">
        <f t="shared" si="62"/>
        <v>0</v>
      </c>
      <c r="AO117" s="12">
        <f t="shared" si="63"/>
        <v>0</v>
      </c>
    </row>
    <row r="118" spans="1:41" ht="14.25" thickTop="1" thickBot="1" x14ac:dyDescent="0.25">
      <c r="A118" s="12" t="s">
        <v>38</v>
      </c>
      <c r="B118" s="324" t="s">
        <v>42</v>
      </c>
      <c r="C118" s="425" t="s">
        <v>538</v>
      </c>
      <c r="D118" s="71" t="s">
        <v>95</v>
      </c>
      <c r="E118" s="92" t="s">
        <v>5</v>
      </c>
      <c r="F118" s="382"/>
      <c r="G118" s="109"/>
      <c r="H118" s="74">
        <f t="shared" si="46"/>
        <v>365</v>
      </c>
      <c r="I118" s="110"/>
      <c r="J118" s="79">
        <v>133</v>
      </c>
      <c r="K118" s="77">
        <v>0.85</v>
      </c>
      <c r="L118" s="78">
        <f t="shared" si="47"/>
        <v>113.05</v>
      </c>
      <c r="M118" s="78">
        <v>47</v>
      </c>
      <c r="N118" s="80">
        <f t="shared" si="45"/>
        <v>0</v>
      </c>
      <c r="O118" s="80">
        <f t="shared" si="51"/>
        <v>0</v>
      </c>
      <c r="P118" s="264">
        <f t="shared" si="48"/>
        <v>0</v>
      </c>
      <c r="Q118" s="81">
        <v>23.4</v>
      </c>
      <c r="R118" s="80">
        <f t="shared" si="52"/>
        <v>0</v>
      </c>
      <c r="S118" s="365"/>
      <c r="T118" s="80"/>
      <c r="U118" s="36" t="str">
        <f t="shared" si="53"/>
        <v xml:space="preserve"> </v>
      </c>
      <c r="V118" s="37"/>
      <c r="W118" s="147"/>
      <c r="X118" s="11"/>
      <c r="Y118" s="40">
        <f t="shared" si="54"/>
        <v>0</v>
      </c>
      <c r="Z118" s="41">
        <f t="shared" si="49"/>
        <v>0</v>
      </c>
      <c r="AA118" s="42">
        <f t="shared" si="55"/>
        <v>133</v>
      </c>
      <c r="AB118" s="42">
        <f t="shared" si="56"/>
        <v>113.05</v>
      </c>
      <c r="AC118" s="43">
        <v>0.7</v>
      </c>
      <c r="AD118" s="44">
        <f t="shared" si="50"/>
        <v>113.05</v>
      </c>
      <c r="AE118" s="12">
        <f t="shared" si="57"/>
        <v>0</v>
      </c>
      <c r="AF118" s="45">
        <v>1</v>
      </c>
      <c r="AG118" s="46">
        <f t="shared" si="58"/>
        <v>0</v>
      </c>
      <c r="AH118" s="11">
        <f t="shared" si="59"/>
        <v>0</v>
      </c>
      <c r="AI118" s="11"/>
      <c r="AJ118" s="11">
        <f t="shared" si="60"/>
        <v>0</v>
      </c>
      <c r="AK118" s="11"/>
      <c r="AL118" s="11">
        <f t="shared" si="61"/>
        <v>0</v>
      </c>
      <c r="AN118" s="11">
        <f t="shared" si="62"/>
        <v>0</v>
      </c>
      <c r="AO118" s="12">
        <f t="shared" si="63"/>
        <v>0</v>
      </c>
    </row>
    <row r="119" spans="1:41" ht="14.25" thickTop="1" thickBot="1" x14ac:dyDescent="0.25">
      <c r="A119" s="12" t="s">
        <v>38</v>
      </c>
      <c r="B119" s="324" t="s">
        <v>42</v>
      </c>
      <c r="C119" s="425" t="s">
        <v>538</v>
      </c>
      <c r="D119" s="71" t="s">
        <v>95</v>
      </c>
      <c r="E119" s="72" t="s">
        <v>6</v>
      </c>
      <c r="F119" s="382"/>
      <c r="G119" s="109"/>
      <c r="H119" s="74">
        <f t="shared" si="46"/>
        <v>365</v>
      </c>
      <c r="I119" s="110"/>
      <c r="J119" s="79">
        <v>133</v>
      </c>
      <c r="K119" s="77">
        <v>0.7</v>
      </c>
      <c r="L119" s="78">
        <f t="shared" si="47"/>
        <v>93.1</v>
      </c>
      <c r="M119" s="78">
        <v>47</v>
      </c>
      <c r="N119" s="80">
        <f t="shared" si="45"/>
        <v>0</v>
      </c>
      <c r="O119" s="80">
        <f t="shared" si="51"/>
        <v>0</v>
      </c>
      <c r="P119" s="264">
        <f t="shared" si="48"/>
        <v>0</v>
      </c>
      <c r="Q119" s="81">
        <v>9.1999999999999993</v>
      </c>
      <c r="R119" s="80">
        <f t="shared" si="52"/>
        <v>0</v>
      </c>
      <c r="S119" s="365">
        <v>21.3</v>
      </c>
      <c r="T119" s="80">
        <f>F119*S119</f>
        <v>0</v>
      </c>
      <c r="U119" s="36" t="str">
        <f t="shared" si="53"/>
        <v xml:space="preserve"> </v>
      </c>
      <c r="V119" s="37"/>
      <c r="W119" s="147"/>
      <c r="X119" s="11"/>
      <c r="Y119" s="40">
        <f t="shared" si="54"/>
        <v>0</v>
      </c>
      <c r="Z119" s="41">
        <f t="shared" si="49"/>
        <v>0</v>
      </c>
      <c r="AA119" s="42">
        <f t="shared" si="55"/>
        <v>133</v>
      </c>
      <c r="AB119" s="42">
        <f t="shared" si="56"/>
        <v>93.1</v>
      </c>
      <c r="AC119" s="43">
        <v>0.7</v>
      </c>
      <c r="AD119" s="148">
        <f t="shared" si="50"/>
        <v>93.1</v>
      </c>
      <c r="AE119" s="12">
        <f t="shared" si="57"/>
        <v>0</v>
      </c>
      <c r="AF119" s="45">
        <v>1</v>
      </c>
      <c r="AG119" s="46">
        <f t="shared" si="58"/>
        <v>0</v>
      </c>
      <c r="AH119" s="11">
        <f t="shared" si="59"/>
        <v>0</v>
      </c>
      <c r="AI119" s="11"/>
      <c r="AJ119" s="11">
        <f t="shared" si="60"/>
        <v>0</v>
      </c>
      <c r="AK119" s="11"/>
      <c r="AL119" s="11">
        <f t="shared" si="61"/>
        <v>0</v>
      </c>
      <c r="AN119" s="11">
        <f t="shared" si="62"/>
        <v>0</v>
      </c>
      <c r="AO119" s="12">
        <f t="shared" si="63"/>
        <v>0</v>
      </c>
    </row>
    <row r="120" spans="1:41" ht="14.25" thickTop="1" thickBot="1" x14ac:dyDescent="0.25">
      <c r="A120" s="12" t="s">
        <v>38</v>
      </c>
      <c r="B120" s="324" t="s">
        <v>42</v>
      </c>
      <c r="C120" s="425" t="s">
        <v>538</v>
      </c>
      <c r="D120" s="71" t="s">
        <v>96</v>
      </c>
      <c r="E120" s="92" t="s">
        <v>5</v>
      </c>
      <c r="F120" s="382"/>
      <c r="G120" s="109"/>
      <c r="H120" s="74">
        <f t="shared" si="46"/>
        <v>365</v>
      </c>
      <c r="I120" s="110"/>
      <c r="J120" s="79">
        <v>133</v>
      </c>
      <c r="K120" s="77">
        <v>0.85</v>
      </c>
      <c r="L120" s="78">
        <f t="shared" si="47"/>
        <v>113.05</v>
      </c>
      <c r="M120" s="78">
        <v>47</v>
      </c>
      <c r="N120" s="80">
        <f t="shared" si="45"/>
        <v>0</v>
      </c>
      <c r="O120" s="80">
        <f t="shared" si="51"/>
        <v>0</v>
      </c>
      <c r="P120" s="264">
        <f t="shared" si="48"/>
        <v>0</v>
      </c>
      <c r="Q120" s="81">
        <v>29</v>
      </c>
      <c r="R120" s="80">
        <f t="shared" si="52"/>
        <v>0</v>
      </c>
      <c r="S120" s="365"/>
      <c r="T120" s="80"/>
      <c r="U120" s="36" t="str">
        <f t="shared" si="53"/>
        <v xml:space="preserve"> </v>
      </c>
      <c r="V120" s="37"/>
      <c r="W120" s="147"/>
      <c r="X120" s="11"/>
      <c r="Y120" s="40">
        <f t="shared" si="54"/>
        <v>0</v>
      </c>
      <c r="Z120" s="41">
        <f t="shared" si="49"/>
        <v>0</v>
      </c>
      <c r="AA120" s="42">
        <f t="shared" si="55"/>
        <v>133</v>
      </c>
      <c r="AB120" s="42">
        <f t="shared" si="56"/>
        <v>113.05</v>
      </c>
      <c r="AC120" s="43">
        <v>0.7</v>
      </c>
      <c r="AD120" s="44">
        <f t="shared" si="50"/>
        <v>113.05</v>
      </c>
      <c r="AE120" s="12">
        <f t="shared" si="57"/>
        <v>0</v>
      </c>
      <c r="AF120" s="45">
        <v>1</v>
      </c>
      <c r="AG120" s="46">
        <f t="shared" si="58"/>
        <v>0</v>
      </c>
      <c r="AH120" s="11">
        <f t="shared" si="59"/>
        <v>0</v>
      </c>
      <c r="AI120" s="11"/>
      <c r="AJ120" s="11">
        <f t="shared" si="60"/>
        <v>0</v>
      </c>
      <c r="AK120" s="11"/>
      <c r="AL120" s="11">
        <f t="shared" si="61"/>
        <v>0</v>
      </c>
      <c r="AN120" s="11">
        <f t="shared" si="62"/>
        <v>0</v>
      </c>
      <c r="AO120" s="12">
        <f t="shared" si="63"/>
        <v>0</v>
      </c>
    </row>
    <row r="121" spans="1:41" ht="14.25" thickTop="1" thickBot="1" x14ac:dyDescent="0.25">
      <c r="A121" s="12" t="s">
        <v>38</v>
      </c>
      <c r="B121" s="324" t="s">
        <v>42</v>
      </c>
      <c r="C121" s="425" t="s">
        <v>538</v>
      </c>
      <c r="D121" s="71" t="s">
        <v>96</v>
      </c>
      <c r="E121" s="72" t="s">
        <v>6</v>
      </c>
      <c r="F121" s="382"/>
      <c r="G121" s="109"/>
      <c r="H121" s="74">
        <f t="shared" si="46"/>
        <v>365</v>
      </c>
      <c r="I121" s="110"/>
      <c r="J121" s="79">
        <v>133</v>
      </c>
      <c r="K121" s="77">
        <v>0.7</v>
      </c>
      <c r="L121" s="78">
        <f t="shared" si="47"/>
        <v>93.1</v>
      </c>
      <c r="M121" s="78">
        <v>47</v>
      </c>
      <c r="N121" s="80">
        <f t="shared" si="45"/>
        <v>0</v>
      </c>
      <c r="O121" s="80">
        <f t="shared" si="51"/>
        <v>0</v>
      </c>
      <c r="P121" s="264">
        <f t="shared" si="48"/>
        <v>0</v>
      </c>
      <c r="Q121" s="81">
        <v>9.1999999999999993</v>
      </c>
      <c r="R121" s="80">
        <f t="shared" si="52"/>
        <v>0</v>
      </c>
      <c r="S121" s="365">
        <v>21.3</v>
      </c>
      <c r="T121" s="80">
        <f>F121*S121</f>
        <v>0</v>
      </c>
      <c r="U121" s="36" t="str">
        <f t="shared" si="53"/>
        <v xml:space="preserve"> </v>
      </c>
      <c r="V121" s="37"/>
      <c r="W121" s="147"/>
      <c r="X121" s="11"/>
      <c r="Y121" s="40">
        <f t="shared" si="54"/>
        <v>0</v>
      </c>
      <c r="Z121" s="41">
        <f t="shared" si="49"/>
        <v>0</v>
      </c>
      <c r="AA121" s="42">
        <f t="shared" si="55"/>
        <v>133</v>
      </c>
      <c r="AB121" s="42">
        <f t="shared" si="56"/>
        <v>93.1</v>
      </c>
      <c r="AC121" s="43">
        <v>0.7</v>
      </c>
      <c r="AD121" s="148">
        <f t="shared" si="50"/>
        <v>93.1</v>
      </c>
      <c r="AE121" s="12">
        <f t="shared" si="57"/>
        <v>0</v>
      </c>
      <c r="AF121" s="45">
        <v>1</v>
      </c>
      <c r="AG121" s="46">
        <f t="shared" si="58"/>
        <v>0</v>
      </c>
      <c r="AH121" s="11">
        <f t="shared" si="59"/>
        <v>0</v>
      </c>
      <c r="AI121" s="11"/>
      <c r="AJ121" s="11">
        <f t="shared" si="60"/>
        <v>0</v>
      </c>
      <c r="AK121" s="11"/>
      <c r="AL121" s="11">
        <f t="shared" si="61"/>
        <v>0</v>
      </c>
      <c r="AN121" s="11">
        <f t="shared" si="62"/>
        <v>0</v>
      </c>
      <c r="AO121" s="12">
        <f t="shared" si="63"/>
        <v>0</v>
      </c>
    </row>
    <row r="122" spans="1:41" ht="14.25" thickTop="1" thickBot="1" x14ac:dyDescent="0.25">
      <c r="A122" s="12" t="s">
        <v>38</v>
      </c>
      <c r="B122" s="324" t="s">
        <v>42</v>
      </c>
      <c r="C122" s="425" t="s">
        <v>538</v>
      </c>
      <c r="D122" s="71" t="s">
        <v>97</v>
      </c>
      <c r="E122" s="92" t="s">
        <v>5</v>
      </c>
      <c r="F122" s="382"/>
      <c r="G122" s="109"/>
      <c r="H122" s="74">
        <f t="shared" si="46"/>
        <v>365</v>
      </c>
      <c r="I122" s="110"/>
      <c r="J122" s="79">
        <v>152</v>
      </c>
      <c r="K122" s="77">
        <v>0.85</v>
      </c>
      <c r="L122" s="78">
        <f t="shared" si="47"/>
        <v>129.19999999999999</v>
      </c>
      <c r="M122" s="78">
        <v>52</v>
      </c>
      <c r="N122" s="80">
        <f t="shared" si="45"/>
        <v>0</v>
      </c>
      <c r="O122" s="80">
        <f t="shared" si="51"/>
        <v>0</v>
      </c>
      <c r="P122" s="264">
        <f t="shared" si="48"/>
        <v>0</v>
      </c>
      <c r="Q122" s="81">
        <v>24.4</v>
      </c>
      <c r="R122" s="80">
        <f t="shared" si="52"/>
        <v>0</v>
      </c>
      <c r="S122" s="365"/>
      <c r="T122" s="80"/>
      <c r="U122" s="36" t="str">
        <f t="shared" si="53"/>
        <v xml:space="preserve"> </v>
      </c>
      <c r="V122" s="37"/>
      <c r="W122" s="147"/>
      <c r="X122" s="11"/>
      <c r="Y122" s="40">
        <f t="shared" si="54"/>
        <v>0</v>
      </c>
      <c r="Z122" s="41">
        <f t="shared" si="49"/>
        <v>0</v>
      </c>
      <c r="AA122" s="42">
        <f t="shared" si="55"/>
        <v>152</v>
      </c>
      <c r="AB122" s="42">
        <f t="shared" si="56"/>
        <v>129.19999999999999</v>
      </c>
      <c r="AC122" s="43">
        <v>0.7</v>
      </c>
      <c r="AD122" s="44">
        <f t="shared" si="50"/>
        <v>129.19999999999999</v>
      </c>
      <c r="AE122" s="12">
        <f t="shared" si="57"/>
        <v>0</v>
      </c>
      <c r="AF122" s="45">
        <v>1</v>
      </c>
      <c r="AG122" s="46">
        <f t="shared" si="58"/>
        <v>0</v>
      </c>
      <c r="AH122" s="11">
        <f t="shared" si="59"/>
        <v>0</v>
      </c>
      <c r="AI122" s="11"/>
      <c r="AJ122" s="11">
        <f t="shared" si="60"/>
        <v>0</v>
      </c>
      <c r="AK122" s="11"/>
      <c r="AL122" s="11">
        <f t="shared" si="61"/>
        <v>0</v>
      </c>
      <c r="AN122" s="11">
        <f t="shared" si="62"/>
        <v>0</v>
      </c>
      <c r="AO122" s="12">
        <f t="shared" si="63"/>
        <v>0</v>
      </c>
    </row>
    <row r="123" spans="1:41" ht="14.25" thickTop="1" thickBot="1" x14ac:dyDescent="0.25">
      <c r="A123" s="12" t="s">
        <v>38</v>
      </c>
      <c r="B123" s="324" t="s">
        <v>42</v>
      </c>
      <c r="C123" s="425" t="s">
        <v>538</v>
      </c>
      <c r="D123" s="71" t="s">
        <v>97</v>
      </c>
      <c r="E123" s="72" t="s">
        <v>6</v>
      </c>
      <c r="F123" s="382"/>
      <c r="G123" s="109"/>
      <c r="H123" s="74">
        <f t="shared" si="46"/>
        <v>365</v>
      </c>
      <c r="I123" s="110"/>
      <c r="J123" s="79">
        <v>152</v>
      </c>
      <c r="K123" s="77">
        <v>0.7</v>
      </c>
      <c r="L123" s="78">
        <f t="shared" si="47"/>
        <v>106.39999999999999</v>
      </c>
      <c r="M123" s="78">
        <v>52</v>
      </c>
      <c r="N123" s="80">
        <f t="shared" si="45"/>
        <v>0</v>
      </c>
      <c r="O123" s="80">
        <f t="shared" si="51"/>
        <v>0</v>
      </c>
      <c r="P123" s="264">
        <f t="shared" si="48"/>
        <v>0</v>
      </c>
      <c r="Q123" s="81">
        <v>9.6</v>
      </c>
      <c r="R123" s="80">
        <f t="shared" si="52"/>
        <v>0</v>
      </c>
      <c r="S123" s="365">
        <v>21.3</v>
      </c>
      <c r="T123" s="80">
        <f>F123*S123</f>
        <v>0</v>
      </c>
      <c r="U123" s="36" t="str">
        <f t="shared" si="53"/>
        <v xml:space="preserve"> </v>
      </c>
      <c r="V123" s="37"/>
      <c r="W123" s="147"/>
      <c r="X123" s="11"/>
      <c r="Y123" s="40">
        <f t="shared" si="54"/>
        <v>0</v>
      </c>
      <c r="Z123" s="41">
        <f t="shared" si="49"/>
        <v>0</v>
      </c>
      <c r="AA123" s="42">
        <f t="shared" si="55"/>
        <v>152</v>
      </c>
      <c r="AB123" s="42">
        <f t="shared" si="56"/>
        <v>106.39999999999999</v>
      </c>
      <c r="AC123" s="43">
        <v>0.7</v>
      </c>
      <c r="AD123" s="148">
        <f t="shared" si="50"/>
        <v>106.39999999999999</v>
      </c>
      <c r="AE123" s="12">
        <f t="shared" si="57"/>
        <v>0</v>
      </c>
      <c r="AF123" s="45">
        <v>1</v>
      </c>
      <c r="AG123" s="46">
        <f t="shared" si="58"/>
        <v>0</v>
      </c>
      <c r="AH123" s="11">
        <f t="shared" si="59"/>
        <v>0</v>
      </c>
      <c r="AI123" s="11"/>
      <c r="AJ123" s="11">
        <f t="shared" si="60"/>
        <v>0</v>
      </c>
      <c r="AK123" s="11"/>
      <c r="AL123" s="11">
        <f t="shared" si="61"/>
        <v>0</v>
      </c>
      <c r="AN123" s="11">
        <f t="shared" si="62"/>
        <v>0</v>
      </c>
      <c r="AO123" s="12">
        <f t="shared" si="63"/>
        <v>0</v>
      </c>
    </row>
    <row r="124" spans="1:41" ht="14.25" thickTop="1" thickBot="1" x14ac:dyDescent="0.25">
      <c r="A124" s="12" t="s">
        <v>38</v>
      </c>
      <c r="B124" s="324" t="s">
        <v>42</v>
      </c>
      <c r="C124" s="425" t="s">
        <v>538</v>
      </c>
      <c r="D124" s="71" t="s">
        <v>98</v>
      </c>
      <c r="E124" s="92" t="s">
        <v>5</v>
      </c>
      <c r="F124" s="382"/>
      <c r="G124" s="109"/>
      <c r="H124" s="74">
        <f t="shared" si="46"/>
        <v>365</v>
      </c>
      <c r="I124" s="110"/>
      <c r="J124" s="79">
        <v>152</v>
      </c>
      <c r="K124" s="77">
        <v>0.85</v>
      </c>
      <c r="L124" s="78">
        <f t="shared" si="47"/>
        <v>129.19999999999999</v>
      </c>
      <c r="M124" s="78">
        <v>52</v>
      </c>
      <c r="N124" s="80">
        <f t="shared" si="45"/>
        <v>0</v>
      </c>
      <c r="O124" s="80">
        <f t="shared" si="51"/>
        <v>0</v>
      </c>
      <c r="P124" s="264">
        <f t="shared" si="48"/>
        <v>0</v>
      </c>
      <c r="Q124" s="81">
        <v>30</v>
      </c>
      <c r="R124" s="80">
        <f t="shared" si="52"/>
        <v>0</v>
      </c>
      <c r="S124" s="365"/>
      <c r="T124" s="80"/>
      <c r="U124" s="36" t="str">
        <f t="shared" si="53"/>
        <v xml:space="preserve"> </v>
      </c>
      <c r="V124" s="37"/>
      <c r="W124" s="147"/>
      <c r="X124" s="11"/>
      <c r="Y124" s="40">
        <f t="shared" si="54"/>
        <v>0</v>
      </c>
      <c r="Z124" s="41">
        <f t="shared" si="49"/>
        <v>0</v>
      </c>
      <c r="AA124" s="42">
        <f t="shared" si="55"/>
        <v>152</v>
      </c>
      <c r="AB124" s="42">
        <f t="shared" si="56"/>
        <v>129.19999999999999</v>
      </c>
      <c r="AC124" s="43">
        <v>0.7</v>
      </c>
      <c r="AD124" s="44">
        <f t="shared" si="50"/>
        <v>129.19999999999999</v>
      </c>
      <c r="AE124" s="12">
        <f t="shared" si="57"/>
        <v>0</v>
      </c>
      <c r="AF124" s="45">
        <v>1</v>
      </c>
      <c r="AG124" s="46">
        <f t="shared" si="58"/>
        <v>0</v>
      </c>
      <c r="AH124" s="11">
        <f t="shared" si="59"/>
        <v>0</v>
      </c>
      <c r="AI124" s="11"/>
      <c r="AJ124" s="11">
        <f t="shared" si="60"/>
        <v>0</v>
      </c>
      <c r="AK124" s="11"/>
      <c r="AL124" s="11">
        <f t="shared" si="61"/>
        <v>0</v>
      </c>
      <c r="AN124" s="11">
        <f t="shared" si="62"/>
        <v>0</v>
      </c>
      <c r="AO124" s="12">
        <f t="shared" si="63"/>
        <v>0</v>
      </c>
    </row>
    <row r="125" spans="1:41" ht="14.25" thickTop="1" thickBot="1" x14ac:dyDescent="0.25">
      <c r="A125" s="12" t="s">
        <v>38</v>
      </c>
      <c r="B125" s="324" t="s">
        <v>42</v>
      </c>
      <c r="C125" s="426" t="s">
        <v>538</v>
      </c>
      <c r="D125" s="95" t="s">
        <v>98</v>
      </c>
      <c r="E125" s="48" t="s">
        <v>6</v>
      </c>
      <c r="F125" s="381"/>
      <c r="G125" s="111"/>
      <c r="H125" s="50">
        <f t="shared" si="46"/>
        <v>365</v>
      </c>
      <c r="I125" s="112"/>
      <c r="J125" s="96">
        <v>152</v>
      </c>
      <c r="K125" s="53">
        <v>0.7</v>
      </c>
      <c r="L125" s="54">
        <f t="shared" si="47"/>
        <v>106.39999999999999</v>
      </c>
      <c r="M125" s="54">
        <v>52</v>
      </c>
      <c r="N125" s="55">
        <f t="shared" si="45"/>
        <v>0</v>
      </c>
      <c r="O125" s="55">
        <f t="shared" si="51"/>
        <v>0</v>
      </c>
      <c r="P125" s="290">
        <f t="shared" si="48"/>
        <v>0</v>
      </c>
      <c r="Q125" s="56">
        <v>9.6</v>
      </c>
      <c r="R125" s="55">
        <f t="shared" si="52"/>
        <v>0</v>
      </c>
      <c r="S125" s="366">
        <v>21.3</v>
      </c>
      <c r="T125" s="55">
        <f>F125*S125</f>
        <v>0</v>
      </c>
      <c r="U125" s="36" t="str">
        <f t="shared" si="53"/>
        <v xml:space="preserve"> </v>
      </c>
      <c r="V125" s="37"/>
      <c r="W125" s="147"/>
      <c r="X125" s="11"/>
      <c r="Y125" s="40">
        <f t="shared" si="54"/>
        <v>0</v>
      </c>
      <c r="Z125" s="41">
        <f t="shared" si="49"/>
        <v>0</v>
      </c>
      <c r="AA125" s="42">
        <f t="shared" si="55"/>
        <v>152</v>
      </c>
      <c r="AB125" s="42">
        <f t="shared" si="56"/>
        <v>106.39999999999999</v>
      </c>
      <c r="AC125" s="43">
        <v>0.7</v>
      </c>
      <c r="AD125" s="60">
        <f t="shared" si="50"/>
        <v>106.39999999999999</v>
      </c>
      <c r="AE125" s="12">
        <f t="shared" si="57"/>
        <v>0</v>
      </c>
      <c r="AF125" s="194">
        <v>1</v>
      </c>
      <c r="AG125" s="113">
        <f t="shared" si="58"/>
        <v>0</v>
      </c>
      <c r="AH125" s="11">
        <f t="shared" si="59"/>
        <v>0</v>
      </c>
      <c r="AI125" s="11"/>
      <c r="AJ125" s="11">
        <f t="shared" si="60"/>
        <v>0</v>
      </c>
      <c r="AK125" s="11"/>
      <c r="AL125" s="11">
        <f t="shared" si="61"/>
        <v>0</v>
      </c>
      <c r="AN125" s="11">
        <f t="shared" si="62"/>
        <v>0</v>
      </c>
      <c r="AO125" s="12">
        <f t="shared" si="63"/>
        <v>0</v>
      </c>
    </row>
    <row r="126" spans="1:41" ht="27.95" customHeight="1" thickBot="1" x14ac:dyDescent="0.25">
      <c r="A126" s="12" t="s">
        <v>38</v>
      </c>
      <c r="B126" s="324" t="s">
        <v>42</v>
      </c>
      <c r="C126" s="430" t="s">
        <v>537</v>
      </c>
      <c r="D126" s="61" t="s">
        <v>283</v>
      </c>
      <c r="E126" s="138" t="s">
        <v>5</v>
      </c>
      <c r="F126" s="383"/>
      <c r="G126" s="150"/>
      <c r="H126" s="27">
        <f t="shared" si="46"/>
        <v>365</v>
      </c>
      <c r="I126" s="151"/>
      <c r="J126" s="141">
        <v>96</v>
      </c>
      <c r="K126" s="142">
        <v>0.85</v>
      </c>
      <c r="L126" s="143">
        <f t="shared" si="47"/>
        <v>81.599999999999994</v>
      </c>
      <c r="M126" s="143">
        <v>33</v>
      </c>
      <c r="N126" s="144">
        <f t="shared" si="45"/>
        <v>0</v>
      </c>
      <c r="O126" s="144">
        <f t="shared" si="51"/>
        <v>0</v>
      </c>
      <c r="P126" s="351">
        <f t="shared" si="48"/>
        <v>0</v>
      </c>
      <c r="Q126" s="145">
        <v>27.4</v>
      </c>
      <c r="R126" s="144">
        <f t="shared" si="52"/>
        <v>0</v>
      </c>
      <c r="S126" s="364"/>
      <c r="T126" s="144"/>
      <c r="U126" s="36" t="str">
        <f t="shared" si="53"/>
        <v xml:space="preserve"> </v>
      </c>
      <c r="V126" s="37"/>
      <c r="W126" s="147"/>
      <c r="X126" s="11"/>
      <c r="Y126" s="40">
        <f t="shared" si="54"/>
        <v>0</v>
      </c>
      <c r="Z126" s="41">
        <f t="shared" si="49"/>
        <v>0</v>
      </c>
      <c r="AA126" s="42">
        <f t="shared" si="55"/>
        <v>96</v>
      </c>
      <c r="AB126" s="42">
        <f t="shared" si="56"/>
        <v>81.599999999999994</v>
      </c>
      <c r="AC126" s="43">
        <v>0.7</v>
      </c>
      <c r="AD126" s="69">
        <f t="shared" si="50"/>
        <v>81.599999999999994</v>
      </c>
      <c r="AE126" s="12">
        <f t="shared" si="57"/>
        <v>0</v>
      </c>
      <c r="AF126" s="156">
        <v>1</v>
      </c>
      <c r="AG126" s="157">
        <f t="shared" si="58"/>
        <v>0</v>
      </c>
      <c r="AH126" s="11">
        <f t="shared" si="59"/>
        <v>0</v>
      </c>
      <c r="AI126" s="11"/>
      <c r="AJ126" s="11">
        <f t="shared" si="60"/>
        <v>0</v>
      </c>
      <c r="AK126" s="11"/>
      <c r="AL126" s="11">
        <f t="shared" si="61"/>
        <v>0</v>
      </c>
      <c r="AN126" s="11">
        <f t="shared" si="62"/>
        <v>0</v>
      </c>
      <c r="AO126" s="12">
        <f t="shared" si="63"/>
        <v>0</v>
      </c>
    </row>
    <row r="127" spans="1:41" ht="27.95" customHeight="1" thickTop="1" thickBot="1" x14ac:dyDescent="0.25">
      <c r="A127" s="12" t="s">
        <v>38</v>
      </c>
      <c r="B127" s="324" t="s">
        <v>42</v>
      </c>
      <c r="C127" s="425" t="s">
        <v>537</v>
      </c>
      <c r="D127" s="71" t="s">
        <v>283</v>
      </c>
      <c r="E127" s="72" t="s">
        <v>6</v>
      </c>
      <c r="F127" s="382"/>
      <c r="G127" s="109"/>
      <c r="H127" s="74">
        <f t="shared" si="46"/>
        <v>365</v>
      </c>
      <c r="I127" s="110"/>
      <c r="J127" s="79">
        <v>96</v>
      </c>
      <c r="K127" s="77">
        <v>0.7</v>
      </c>
      <c r="L127" s="78">
        <f t="shared" si="47"/>
        <v>67.199999999999989</v>
      </c>
      <c r="M127" s="78">
        <v>119</v>
      </c>
      <c r="N127" s="80">
        <f t="shared" si="45"/>
        <v>0</v>
      </c>
      <c r="O127" s="80">
        <f t="shared" si="51"/>
        <v>0</v>
      </c>
      <c r="P127" s="264">
        <f t="shared" si="48"/>
        <v>0</v>
      </c>
      <c r="Q127" s="81">
        <v>8.4</v>
      </c>
      <c r="R127" s="80">
        <f t="shared" si="52"/>
        <v>0</v>
      </c>
      <c r="S127" s="365">
        <v>18</v>
      </c>
      <c r="T127" s="80">
        <f>F127*S127</f>
        <v>0</v>
      </c>
      <c r="U127" s="36" t="str">
        <f t="shared" si="53"/>
        <v xml:space="preserve"> </v>
      </c>
      <c r="V127" s="37"/>
      <c r="W127" s="147"/>
      <c r="X127" s="11"/>
      <c r="Y127" s="40">
        <f t="shared" si="54"/>
        <v>0</v>
      </c>
      <c r="Z127" s="41">
        <f t="shared" si="49"/>
        <v>0</v>
      </c>
      <c r="AA127" s="42">
        <f t="shared" si="55"/>
        <v>96</v>
      </c>
      <c r="AB127" s="42">
        <f t="shared" si="56"/>
        <v>67.199999999999989</v>
      </c>
      <c r="AC127" s="43">
        <v>0.7</v>
      </c>
      <c r="AD127" s="148">
        <f t="shared" si="50"/>
        <v>67.199999999999989</v>
      </c>
      <c r="AE127" s="12">
        <f t="shared" si="57"/>
        <v>0</v>
      </c>
      <c r="AF127" s="45">
        <v>1</v>
      </c>
      <c r="AG127" s="46">
        <f t="shared" si="58"/>
        <v>0</v>
      </c>
      <c r="AH127" s="11">
        <f t="shared" si="59"/>
        <v>0</v>
      </c>
      <c r="AI127" s="11"/>
      <c r="AJ127" s="11">
        <f t="shared" si="60"/>
        <v>0</v>
      </c>
      <c r="AK127" s="11"/>
      <c r="AL127" s="11">
        <f t="shared" si="61"/>
        <v>0</v>
      </c>
      <c r="AN127" s="11">
        <f t="shared" si="62"/>
        <v>0</v>
      </c>
      <c r="AO127" s="12">
        <f t="shared" si="63"/>
        <v>0</v>
      </c>
    </row>
    <row r="128" spans="1:41" ht="27.95" customHeight="1" thickTop="1" thickBot="1" x14ac:dyDescent="0.25">
      <c r="A128" s="12" t="s">
        <v>38</v>
      </c>
      <c r="B128" s="324" t="s">
        <v>42</v>
      </c>
      <c r="C128" s="425" t="s">
        <v>537</v>
      </c>
      <c r="D128" s="71" t="s">
        <v>284</v>
      </c>
      <c r="E128" s="92" t="s">
        <v>5</v>
      </c>
      <c r="F128" s="382"/>
      <c r="G128" s="109"/>
      <c r="H128" s="74">
        <f t="shared" si="46"/>
        <v>365</v>
      </c>
      <c r="I128" s="110"/>
      <c r="J128" s="79">
        <v>107</v>
      </c>
      <c r="K128" s="77">
        <v>0.85</v>
      </c>
      <c r="L128" s="78">
        <f t="shared" si="47"/>
        <v>90.95</v>
      </c>
      <c r="M128" s="78">
        <v>33</v>
      </c>
      <c r="N128" s="80">
        <f t="shared" si="45"/>
        <v>0</v>
      </c>
      <c r="O128" s="80">
        <f t="shared" ref="O128:O153" si="64">L128*F128</f>
        <v>0</v>
      </c>
      <c r="P128" s="264">
        <f t="shared" si="48"/>
        <v>0</v>
      </c>
      <c r="Q128" s="81">
        <v>28</v>
      </c>
      <c r="R128" s="80">
        <f t="shared" ref="R128:R153" si="65">F128*Q128</f>
        <v>0</v>
      </c>
      <c r="S128" s="365"/>
      <c r="T128" s="80"/>
      <c r="U128" s="36" t="str">
        <f t="shared" ref="U128:U153" si="66">IF(T128&gt;0,(T128/1.25)," ")</f>
        <v xml:space="preserve"> </v>
      </c>
      <c r="V128" s="37"/>
      <c r="W128" s="147"/>
      <c r="X128" s="11"/>
      <c r="Y128" s="40">
        <f t="shared" ref="Y128:Y153" si="67">J128*(G128*I128)/365</f>
        <v>0</v>
      </c>
      <c r="Z128" s="41">
        <f t="shared" si="49"/>
        <v>0</v>
      </c>
      <c r="AA128" s="42">
        <f t="shared" ref="AA128:AA153" si="68">J128*(H128+(G128*(1-I128)))/365</f>
        <v>107</v>
      </c>
      <c r="AB128" s="42">
        <f t="shared" ref="AB128:AB153" si="69">AA128*K128</f>
        <v>90.95</v>
      </c>
      <c r="AC128" s="43">
        <v>0.7</v>
      </c>
      <c r="AD128" s="69">
        <f t="shared" si="50"/>
        <v>90.95</v>
      </c>
      <c r="AE128" s="12">
        <f t="shared" ref="AE128:AE153" si="70">F128*J128</f>
        <v>0</v>
      </c>
      <c r="AF128" s="45">
        <v>1</v>
      </c>
      <c r="AG128" s="46">
        <f t="shared" ref="AG128:AG153" si="71">F128*AF128</f>
        <v>0</v>
      </c>
      <c r="AH128" s="11">
        <f t="shared" ref="AH128:AH153" si="72">IF(G128=365,IF(I128=1,T128,0),0)</f>
        <v>0</v>
      </c>
      <c r="AI128" s="11"/>
      <c r="AJ128" s="11">
        <f t="shared" ref="AJ128:AJ153" si="73">IF(G128=365,IF(I128=1,U128,0),0)</f>
        <v>0</v>
      </c>
      <c r="AK128" s="11"/>
      <c r="AL128" s="11">
        <f t="shared" ref="AL128:AL153" si="74">IF(G128=365,IF(I128=1,R128,0),0)</f>
        <v>0</v>
      </c>
      <c r="AN128" s="11">
        <f t="shared" ref="AN128:AN153" si="75">IF(G128=365,IF(I128=1,O128,0),0)</f>
        <v>0</v>
      </c>
      <c r="AO128" s="12">
        <f t="shared" ref="AO128:AO153" si="76">IF(G128=365,IF(I128=1,P128,0),0)</f>
        <v>0</v>
      </c>
    </row>
    <row r="129" spans="1:41" ht="27.95" customHeight="1" thickTop="1" thickBot="1" x14ac:dyDescent="0.25">
      <c r="A129" s="12" t="s">
        <v>38</v>
      </c>
      <c r="B129" s="324" t="s">
        <v>42</v>
      </c>
      <c r="C129" s="425" t="s">
        <v>537</v>
      </c>
      <c r="D129" s="71" t="s">
        <v>284</v>
      </c>
      <c r="E129" s="72" t="s">
        <v>6</v>
      </c>
      <c r="F129" s="382"/>
      <c r="G129" s="109"/>
      <c r="H129" s="74">
        <f t="shared" si="46"/>
        <v>365</v>
      </c>
      <c r="I129" s="110"/>
      <c r="J129" s="79">
        <v>107</v>
      </c>
      <c r="K129" s="77">
        <v>0.7</v>
      </c>
      <c r="L129" s="78">
        <f t="shared" si="47"/>
        <v>74.899999999999991</v>
      </c>
      <c r="M129" s="78">
        <v>33</v>
      </c>
      <c r="N129" s="80">
        <f t="shared" si="45"/>
        <v>0</v>
      </c>
      <c r="O129" s="80">
        <f t="shared" si="64"/>
        <v>0</v>
      </c>
      <c r="P129" s="264">
        <f t="shared" si="48"/>
        <v>0</v>
      </c>
      <c r="Q129" s="81">
        <v>8.8000000000000007</v>
      </c>
      <c r="R129" s="80">
        <f t="shared" si="65"/>
        <v>0</v>
      </c>
      <c r="S129" s="365">
        <v>18.8</v>
      </c>
      <c r="T129" s="80">
        <f>F129*S129</f>
        <v>0</v>
      </c>
      <c r="U129" s="36" t="str">
        <f t="shared" si="66"/>
        <v xml:space="preserve"> </v>
      </c>
      <c r="V129" s="37"/>
      <c r="W129" s="147"/>
      <c r="X129" s="11"/>
      <c r="Y129" s="40">
        <f t="shared" si="67"/>
        <v>0</v>
      </c>
      <c r="Z129" s="41">
        <f t="shared" si="49"/>
        <v>0</v>
      </c>
      <c r="AA129" s="42">
        <f t="shared" si="68"/>
        <v>107</v>
      </c>
      <c r="AB129" s="42">
        <f t="shared" si="69"/>
        <v>74.899999999999991</v>
      </c>
      <c r="AC129" s="43">
        <v>0.7</v>
      </c>
      <c r="AD129" s="148">
        <f t="shared" si="50"/>
        <v>74.899999999999991</v>
      </c>
      <c r="AE129" s="12">
        <f t="shared" si="70"/>
        <v>0</v>
      </c>
      <c r="AF129" s="45">
        <v>1</v>
      </c>
      <c r="AG129" s="46">
        <f t="shared" si="71"/>
        <v>0</v>
      </c>
      <c r="AH129" s="11">
        <f t="shared" si="72"/>
        <v>0</v>
      </c>
      <c r="AI129" s="11"/>
      <c r="AJ129" s="11">
        <f t="shared" si="73"/>
        <v>0</v>
      </c>
      <c r="AK129" s="11"/>
      <c r="AL129" s="11">
        <f t="shared" si="74"/>
        <v>0</v>
      </c>
      <c r="AN129" s="11">
        <f t="shared" si="75"/>
        <v>0</v>
      </c>
      <c r="AO129" s="12">
        <f t="shared" si="76"/>
        <v>0</v>
      </c>
    </row>
    <row r="130" spans="1:41" ht="27.95" customHeight="1" thickTop="1" thickBot="1" x14ac:dyDescent="0.25">
      <c r="A130" s="12" t="s">
        <v>38</v>
      </c>
      <c r="B130" s="324" t="s">
        <v>42</v>
      </c>
      <c r="C130" s="425" t="s">
        <v>537</v>
      </c>
      <c r="D130" s="71" t="s">
        <v>285</v>
      </c>
      <c r="E130" s="92" t="s">
        <v>5</v>
      </c>
      <c r="F130" s="382"/>
      <c r="G130" s="109"/>
      <c r="H130" s="74">
        <f t="shared" si="46"/>
        <v>365</v>
      </c>
      <c r="I130" s="110"/>
      <c r="J130" s="79">
        <v>119</v>
      </c>
      <c r="K130" s="77">
        <v>0.85</v>
      </c>
      <c r="L130" s="78">
        <f t="shared" si="47"/>
        <v>101.14999999999999</v>
      </c>
      <c r="M130" s="78">
        <v>40</v>
      </c>
      <c r="N130" s="80">
        <f t="shared" si="45"/>
        <v>0</v>
      </c>
      <c r="O130" s="80">
        <f t="shared" si="64"/>
        <v>0</v>
      </c>
      <c r="P130" s="264">
        <f t="shared" si="48"/>
        <v>0</v>
      </c>
      <c r="Q130" s="81">
        <v>29</v>
      </c>
      <c r="R130" s="80">
        <f t="shared" si="65"/>
        <v>0</v>
      </c>
      <c r="S130" s="365"/>
      <c r="T130" s="80"/>
      <c r="U130" s="36" t="str">
        <f t="shared" si="66"/>
        <v xml:space="preserve"> </v>
      </c>
      <c r="V130" s="37"/>
      <c r="W130" s="147"/>
      <c r="X130" s="11"/>
      <c r="Y130" s="40">
        <f t="shared" si="67"/>
        <v>0</v>
      </c>
      <c r="Z130" s="41">
        <f t="shared" si="49"/>
        <v>0</v>
      </c>
      <c r="AA130" s="42">
        <f t="shared" si="68"/>
        <v>119</v>
      </c>
      <c r="AB130" s="42">
        <f t="shared" si="69"/>
        <v>101.14999999999999</v>
      </c>
      <c r="AC130" s="43">
        <v>0.7</v>
      </c>
      <c r="AD130" s="149">
        <f t="shared" si="50"/>
        <v>101.14999999999999</v>
      </c>
      <c r="AE130" s="12">
        <f t="shared" si="70"/>
        <v>0</v>
      </c>
      <c r="AF130" s="45">
        <v>1</v>
      </c>
      <c r="AG130" s="46">
        <f t="shared" si="71"/>
        <v>0</v>
      </c>
      <c r="AH130" s="11">
        <f t="shared" si="72"/>
        <v>0</v>
      </c>
      <c r="AI130" s="11"/>
      <c r="AJ130" s="11">
        <f t="shared" si="73"/>
        <v>0</v>
      </c>
      <c r="AK130" s="11"/>
      <c r="AL130" s="11">
        <f t="shared" si="74"/>
        <v>0</v>
      </c>
      <c r="AN130" s="11">
        <f t="shared" si="75"/>
        <v>0</v>
      </c>
      <c r="AO130" s="12">
        <f t="shared" si="76"/>
        <v>0</v>
      </c>
    </row>
    <row r="131" spans="1:41" ht="27.95" customHeight="1" thickTop="1" thickBot="1" x14ac:dyDescent="0.25">
      <c r="A131" s="12" t="s">
        <v>38</v>
      </c>
      <c r="B131" s="324" t="s">
        <v>42</v>
      </c>
      <c r="C131" s="425" t="s">
        <v>537</v>
      </c>
      <c r="D131" s="71" t="s">
        <v>285</v>
      </c>
      <c r="E131" s="72" t="s">
        <v>6</v>
      </c>
      <c r="F131" s="382"/>
      <c r="G131" s="109"/>
      <c r="H131" s="74">
        <f t="shared" si="46"/>
        <v>365</v>
      </c>
      <c r="I131" s="110"/>
      <c r="J131" s="79">
        <v>119</v>
      </c>
      <c r="K131" s="77">
        <v>0.7</v>
      </c>
      <c r="L131" s="78">
        <f t="shared" si="47"/>
        <v>83.3</v>
      </c>
      <c r="M131" s="78">
        <v>40</v>
      </c>
      <c r="N131" s="80">
        <f t="shared" si="45"/>
        <v>0</v>
      </c>
      <c r="O131" s="80">
        <f t="shared" si="64"/>
        <v>0</v>
      </c>
      <c r="P131" s="264">
        <f t="shared" si="48"/>
        <v>0</v>
      </c>
      <c r="Q131" s="81">
        <v>9.1999999999999993</v>
      </c>
      <c r="R131" s="80">
        <f t="shared" si="65"/>
        <v>0</v>
      </c>
      <c r="S131" s="365">
        <v>20</v>
      </c>
      <c r="T131" s="80">
        <f>F131*S131</f>
        <v>0</v>
      </c>
      <c r="U131" s="36" t="str">
        <f t="shared" si="66"/>
        <v xml:space="preserve"> </v>
      </c>
      <c r="V131" s="37"/>
      <c r="W131" s="147"/>
      <c r="X131" s="11"/>
      <c r="Y131" s="40">
        <f t="shared" si="67"/>
        <v>0</v>
      </c>
      <c r="Z131" s="41">
        <f t="shared" si="49"/>
        <v>0</v>
      </c>
      <c r="AA131" s="42">
        <f t="shared" si="68"/>
        <v>119</v>
      </c>
      <c r="AB131" s="42">
        <f t="shared" si="69"/>
        <v>83.3</v>
      </c>
      <c r="AC131" s="43">
        <v>0.7</v>
      </c>
      <c r="AD131" s="148">
        <f t="shared" si="50"/>
        <v>83.3</v>
      </c>
      <c r="AE131" s="12">
        <f t="shared" si="70"/>
        <v>0</v>
      </c>
      <c r="AF131" s="45">
        <v>1</v>
      </c>
      <c r="AG131" s="46">
        <f t="shared" si="71"/>
        <v>0</v>
      </c>
      <c r="AH131" s="11">
        <f t="shared" si="72"/>
        <v>0</v>
      </c>
      <c r="AI131" s="11"/>
      <c r="AJ131" s="11">
        <f t="shared" si="73"/>
        <v>0</v>
      </c>
      <c r="AK131" s="11"/>
      <c r="AL131" s="11">
        <f t="shared" si="74"/>
        <v>0</v>
      </c>
      <c r="AN131" s="11">
        <f t="shared" si="75"/>
        <v>0</v>
      </c>
      <c r="AO131" s="12">
        <f t="shared" si="76"/>
        <v>0</v>
      </c>
    </row>
    <row r="132" spans="1:41" ht="27.95" customHeight="1" thickTop="1" thickBot="1" x14ac:dyDescent="0.25">
      <c r="A132" s="12" t="s">
        <v>38</v>
      </c>
      <c r="B132" s="324" t="s">
        <v>42</v>
      </c>
      <c r="C132" s="425" t="s">
        <v>537</v>
      </c>
      <c r="D132" s="71" t="s">
        <v>286</v>
      </c>
      <c r="E132" s="92" t="s">
        <v>5</v>
      </c>
      <c r="F132" s="382"/>
      <c r="G132" s="109"/>
      <c r="H132" s="74">
        <f t="shared" si="46"/>
        <v>365</v>
      </c>
      <c r="I132" s="110"/>
      <c r="J132" s="79">
        <v>131</v>
      </c>
      <c r="K132" s="77">
        <v>0.85</v>
      </c>
      <c r="L132" s="78">
        <f t="shared" si="47"/>
        <v>111.35</v>
      </c>
      <c r="M132" s="78">
        <v>45</v>
      </c>
      <c r="N132" s="80">
        <f t="shared" si="45"/>
        <v>0</v>
      </c>
      <c r="O132" s="80">
        <f t="shared" si="64"/>
        <v>0</v>
      </c>
      <c r="P132" s="264">
        <f t="shared" si="48"/>
        <v>0</v>
      </c>
      <c r="Q132" s="81">
        <v>30</v>
      </c>
      <c r="R132" s="80">
        <f t="shared" si="65"/>
        <v>0</v>
      </c>
      <c r="S132" s="365"/>
      <c r="T132" s="80"/>
      <c r="U132" s="36" t="str">
        <f t="shared" si="66"/>
        <v xml:space="preserve"> </v>
      </c>
      <c r="V132" s="37"/>
      <c r="W132" s="147"/>
      <c r="X132" s="11"/>
      <c r="Y132" s="40">
        <f t="shared" si="67"/>
        <v>0</v>
      </c>
      <c r="Z132" s="41">
        <f t="shared" si="49"/>
        <v>0</v>
      </c>
      <c r="AA132" s="42">
        <f t="shared" si="68"/>
        <v>131</v>
      </c>
      <c r="AB132" s="42">
        <f t="shared" si="69"/>
        <v>111.35</v>
      </c>
      <c r="AC132" s="43">
        <v>0.7</v>
      </c>
      <c r="AD132" s="149">
        <f t="shared" si="50"/>
        <v>111.35</v>
      </c>
      <c r="AE132" s="12">
        <f t="shared" si="70"/>
        <v>0</v>
      </c>
      <c r="AF132" s="45">
        <v>1</v>
      </c>
      <c r="AG132" s="46">
        <f t="shared" si="71"/>
        <v>0</v>
      </c>
      <c r="AH132" s="11">
        <f t="shared" si="72"/>
        <v>0</v>
      </c>
      <c r="AI132" s="11"/>
      <c r="AJ132" s="11">
        <f t="shared" si="73"/>
        <v>0</v>
      </c>
      <c r="AK132" s="11"/>
      <c r="AL132" s="11">
        <f t="shared" si="74"/>
        <v>0</v>
      </c>
      <c r="AN132" s="11">
        <f t="shared" si="75"/>
        <v>0</v>
      </c>
      <c r="AO132" s="12">
        <f t="shared" si="76"/>
        <v>0</v>
      </c>
    </row>
    <row r="133" spans="1:41" ht="27.95" customHeight="1" thickTop="1" thickBot="1" x14ac:dyDescent="0.25">
      <c r="A133" s="12" t="s">
        <v>38</v>
      </c>
      <c r="B133" s="324" t="s">
        <v>42</v>
      </c>
      <c r="C133" s="426" t="s">
        <v>537</v>
      </c>
      <c r="D133" s="95" t="s">
        <v>286</v>
      </c>
      <c r="E133" s="48" t="s">
        <v>6</v>
      </c>
      <c r="F133" s="381"/>
      <c r="G133" s="111"/>
      <c r="H133" s="50">
        <f t="shared" si="46"/>
        <v>365</v>
      </c>
      <c r="I133" s="112"/>
      <c r="J133" s="96">
        <v>131</v>
      </c>
      <c r="K133" s="53">
        <v>0.7</v>
      </c>
      <c r="L133" s="54">
        <f t="shared" si="47"/>
        <v>91.699999999999989</v>
      </c>
      <c r="M133" s="54">
        <v>45</v>
      </c>
      <c r="N133" s="55">
        <f t="shared" si="45"/>
        <v>0</v>
      </c>
      <c r="O133" s="55">
        <f t="shared" si="64"/>
        <v>0</v>
      </c>
      <c r="P133" s="290">
        <f t="shared" si="48"/>
        <v>0</v>
      </c>
      <c r="Q133" s="56">
        <v>9.6</v>
      </c>
      <c r="R133" s="55">
        <f t="shared" si="65"/>
        <v>0</v>
      </c>
      <c r="S133" s="366">
        <v>21.3</v>
      </c>
      <c r="T133" s="55">
        <f>F133*S133</f>
        <v>0</v>
      </c>
      <c r="U133" s="187" t="str">
        <f t="shared" si="66"/>
        <v xml:space="preserve"> </v>
      </c>
      <c r="V133" s="188"/>
      <c r="W133" s="189"/>
      <c r="X133" s="190"/>
      <c r="Y133" s="326">
        <f t="shared" si="67"/>
        <v>0</v>
      </c>
      <c r="Z133" s="327">
        <f t="shared" si="49"/>
        <v>0</v>
      </c>
      <c r="AA133" s="309">
        <f t="shared" si="68"/>
        <v>131</v>
      </c>
      <c r="AB133" s="309">
        <f t="shared" si="69"/>
        <v>91.699999999999989</v>
      </c>
      <c r="AC133" s="320">
        <v>0.7</v>
      </c>
      <c r="AD133" s="60">
        <f t="shared" si="50"/>
        <v>91.699999999999989</v>
      </c>
      <c r="AE133" s="193">
        <f t="shared" si="70"/>
        <v>0</v>
      </c>
      <c r="AF133" s="194">
        <v>1</v>
      </c>
      <c r="AG133" s="113">
        <f t="shared" si="71"/>
        <v>0</v>
      </c>
      <c r="AH133" s="11">
        <f t="shared" si="72"/>
        <v>0</v>
      </c>
      <c r="AI133" s="11"/>
      <c r="AJ133" s="11">
        <f t="shared" si="73"/>
        <v>0</v>
      </c>
      <c r="AK133" s="11"/>
      <c r="AL133" s="11">
        <f t="shared" si="74"/>
        <v>0</v>
      </c>
      <c r="AN133" s="11">
        <f t="shared" si="75"/>
        <v>0</v>
      </c>
      <c r="AO133" s="12">
        <f t="shared" si="76"/>
        <v>0</v>
      </c>
    </row>
    <row r="134" spans="1:41" ht="27.95" customHeight="1" thickBot="1" x14ac:dyDescent="0.25">
      <c r="A134" s="12" t="s">
        <v>38</v>
      </c>
      <c r="B134" s="324" t="s">
        <v>42</v>
      </c>
      <c r="C134" s="425" t="s">
        <v>536</v>
      </c>
      <c r="D134" s="105" t="s">
        <v>287</v>
      </c>
      <c r="E134" s="25" t="s">
        <v>5</v>
      </c>
      <c r="F134" s="380"/>
      <c r="G134" s="107"/>
      <c r="H134" s="27">
        <f t="shared" si="46"/>
        <v>365</v>
      </c>
      <c r="I134" s="108"/>
      <c r="J134" s="32">
        <v>91</v>
      </c>
      <c r="K134" s="30">
        <v>0.85</v>
      </c>
      <c r="L134" s="31">
        <f t="shared" si="47"/>
        <v>77.349999999999994</v>
      </c>
      <c r="M134" s="31">
        <v>32</v>
      </c>
      <c r="N134" s="33">
        <f t="shared" ref="N134:N153" si="77">F134*J134</f>
        <v>0</v>
      </c>
      <c r="O134" s="33">
        <f t="shared" si="64"/>
        <v>0</v>
      </c>
      <c r="P134" s="349">
        <f t="shared" si="48"/>
        <v>0</v>
      </c>
      <c r="Q134" s="34">
        <v>27.4</v>
      </c>
      <c r="R134" s="33">
        <f t="shared" si="65"/>
        <v>0</v>
      </c>
      <c r="S134" s="367"/>
      <c r="T134" s="33"/>
      <c r="U134" s="36" t="str">
        <f t="shared" si="66"/>
        <v xml:space="preserve"> </v>
      </c>
      <c r="V134" s="37"/>
      <c r="W134" s="147"/>
      <c r="X134" s="11"/>
      <c r="Y134" s="40">
        <f t="shared" si="67"/>
        <v>0</v>
      </c>
      <c r="Z134" s="41">
        <f t="shared" si="49"/>
        <v>0</v>
      </c>
      <c r="AA134" s="42">
        <f t="shared" si="68"/>
        <v>91</v>
      </c>
      <c r="AB134" s="42">
        <f t="shared" si="69"/>
        <v>77.349999999999994</v>
      </c>
      <c r="AC134" s="43">
        <v>0.7</v>
      </c>
      <c r="AD134" s="44">
        <f t="shared" si="50"/>
        <v>77.349999999999994</v>
      </c>
      <c r="AE134" s="12">
        <f t="shared" si="70"/>
        <v>0</v>
      </c>
      <c r="AF134" s="156">
        <v>1</v>
      </c>
      <c r="AG134" s="157">
        <f t="shared" si="71"/>
        <v>0</v>
      </c>
      <c r="AH134" s="11">
        <f t="shared" si="72"/>
        <v>0</v>
      </c>
      <c r="AI134" s="11"/>
      <c r="AJ134" s="11">
        <f t="shared" si="73"/>
        <v>0</v>
      </c>
      <c r="AK134" s="11"/>
      <c r="AL134" s="11">
        <f t="shared" si="74"/>
        <v>0</v>
      </c>
      <c r="AN134" s="11">
        <f t="shared" si="75"/>
        <v>0</v>
      </c>
      <c r="AO134" s="12">
        <f t="shared" si="76"/>
        <v>0</v>
      </c>
    </row>
    <row r="135" spans="1:41" ht="27.95" customHeight="1" thickTop="1" thickBot="1" x14ac:dyDescent="0.25">
      <c r="A135" s="12" t="s">
        <v>38</v>
      </c>
      <c r="B135" s="324" t="s">
        <v>42</v>
      </c>
      <c r="C135" s="425" t="s">
        <v>536</v>
      </c>
      <c r="D135" s="71" t="s">
        <v>287</v>
      </c>
      <c r="E135" s="72" t="s">
        <v>6</v>
      </c>
      <c r="F135" s="382"/>
      <c r="G135" s="109"/>
      <c r="H135" s="74">
        <f t="shared" si="46"/>
        <v>365</v>
      </c>
      <c r="I135" s="110"/>
      <c r="J135" s="79">
        <v>91</v>
      </c>
      <c r="K135" s="77">
        <v>0.7</v>
      </c>
      <c r="L135" s="78">
        <f t="shared" si="47"/>
        <v>63.699999999999996</v>
      </c>
      <c r="M135" s="78">
        <v>32</v>
      </c>
      <c r="N135" s="80">
        <f t="shared" si="77"/>
        <v>0</v>
      </c>
      <c r="O135" s="80">
        <f t="shared" si="64"/>
        <v>0</v>
      </c>
      <c r="P135" s="264">
        <f t="shared" si="48"/>
        <v>0</v>
      </c>
      <c r="Q135" s="81">
        <v>8.4</v>
      </c>
      <c r="R135" s="80">
        <f t="shared" si="65"/>
        <v>0</v>
      </c>
      <c r="S135" s="365">
        <v>18</v>
      </c>
      <c r="T135" s="80">
        <f>F135*S135</f>
        <v>0</v>
      </c>
      <c r="U135" s="36" t="str">
        <f t="shared" si="66"/>
        <v xml:space="preserve"> </v>
      </c>
      <c r="V135" s="37"/>
      <c r="W135" s="147"/>
      <c r="X135" s="11"/>
      <c r="Y135" s="40">
        <f t="shared" si="67"/>
        <v>0</v>
      </c>
      <c r="Z135" s="41">
        <f t="shared" si="49"/>
        <v>0</v>
      </c>
      <c r="AA135" s="42">
        <f t="shared" si="68"/>
        <v>91</v>
      </c>
      <c r="AB135" s="42">
        <f t="shared" si="69"/>
        <v>63.699999999999996</v>
      </c>
      <c r="AC135" s="43">
        <v>0.7</v>
      </c>
      <c r="AD135" s="148">
        <f t="shared" si="50"/>
        <v>63.699999999999996</v>
      </c>
      <c r="AE135" s="12">
        <f t="shared" si="70"/>
        <v>0</v>
      </c>
      <c r="AF135" s="45">
        <v>1</v>
      </c>
      <c r="AG135" s="46">
        <f t="shared" si="71"/>
        <v>0</v>
      </c>
      <c r="AH135" s="11">
        <f t="shared" si="72"/>
        <v>0</v>
      </c>
      <c r="AI135" s="11"/>
      <c r="AJ135" s="11">
        <f t="shared" si="73"/>
        <v>0</v>
      </c>
      <c r="AK135" s="11"/>
      <c r="AL135" s="11">
        <f t="shared" si="74"/>
        <v>0</v>
      </c>
      <c r="AN135" s="11">
        <f t="shared" si="75"/>
        <v>0</v>
      </c>
      <c r="AO135" s="12">
        <f t="shared" si="76"/>
        <v>0</v>
      </c>
    </row>
    <row r="136" spans="1:41" ht="27.95" customHeight="1" thickTop="1" thickBot="1" x14ac:dyDescent="0.25">
      <c r="A136" s="12" t="s">
        <v>38</v>
      </c>
      <c r="B136" s="324" t="s">
        <v>42</v>
      </c>
      <c r="C136" s="425" t="s">
        <v>536</v>
      </c>
      <c r="D136" s="71" t="s">
        <v>288</v>
      </c>
      <c r="E136" s="92" t="s">
        <v>5</v>
      </c>
      <c r="F136" s="382"/>
      <c r="G136" s="109"/>
      <c r="H136" s="74">
        <f t="shared" ref="H136:H199" si="78">365-G136</f>
        <v>365</v>
      </c>
      <c r="I136" s="110"/>
      <c r="J136" s="79">
        <v>105</v>
      </c>
      <c r="K136" s="77">
        <v>0.85</v>
      </c>
      <c r="L136" s="78">
        <f t="shared" si="47"/>
        <v>89.25</v>
      </c>
      <c r="M136" s="78">
        <v>37</v>
      </c>
      <c r="N136" s="80">
        <f t="shared" si="77"/>
        <v>0</v>
      </c>
      <c r="O136" s="80">
        <f t="shared" si="64"/>
        <v>0</v>
      </c>
      <c r="P136" s="264">
        <f t="shared" si="48"/>
        <v>0</v>
      </c>
      <c r="Q136" s="81">
        <v>28</v>
      </c>
      <c r="R136" s="80">
        <f t="shared" si="65"/>
        <v>0</v>
      </c>
      <c r="S136" s="365"/>
      <c r="T136" s="80"/>
      <c r="U136" s="36" t="str">
        <f t="shared" si="66"/>
        <v xml:space="preserve"> </v>
      </c>
      <c r="V136" s="37"/>
      <c r="W136" s="147"/>
      <c r="X136" s="11"/>
      <c r="Y136" s="40">
        <f t="shared" si="67"/>
        <v>0</v>
      </c>
      <c r="Z136" s="41">
        <f t="shared" si="49"/>
        <v>0</v>
      </c>
      <c r="AA136" s="42">
        <f t="shared" si="68"/>
        <v>105</v>
      </c>
      <c r="AB136" s="42">
        <f t="shared" si="69"/>
        <v>89.25</v>
      </c>
      <c r="AC136" s="43">
        <v>0.7</v>
      </c>
      <c r="AD136" s="44">
        <f t="shared" si="50"/>
        <v>89.25</v>
      </c>
      <c r="AE136" s="12">
        <f t="shared" si="70"/>
        <v>0</v>
      </c>
      <c r="AF136" s="45">
        <v>1</v>
      </c>
      <c r="AG136" s="46">
        <f t="shared" si="71"/>
        <v>0</v>
      </c>
      <c r="AH136" s="11">
        <f t="shared" si="72"/>
        <v>0</v>
      </c>
      <c r="AI136" s="11"/>
      <c r="AJ136" s="11">
        <f t="shared" si="73"/>
        <v>0</v>
      </c>
      <c r="AK136" s="11"/>
      <c r="AL136" s="11">
        <f t="shared" si="74"/>
        <v>0</v>
      </c>
      <c r="AN136" s="11">
        <f t="shared" si="75"/>
        <v>0</v>
      </c>
      <c r="AO136" s="12">
        <f t="shared" si="76"/>
        <v>0</v>
      </c>
    </row>
    <row r="137" spans="1:41" ht="27.95" customHeight="1" thickTop="1" thickBot="1" x14ac:dyDescent="0.25">
      <c r="A137" s="12" t="s">
        <v>38</v>
      </c>
      <c r="B137" s="324" t="s">
        <v>42</v>
      </c>
      <c r="C137" s="425" t="s">
        <v>536</v>
      </c>
      <c r="D137" s="71" t="s">
        <v>288</v>
      </c>
      <c r="E137" s="72" t="s">
        <v>6</v>
      </c>
      <c r="F137" s="382"/>
      <c r="G137" s="109"/>
      <c r="H137" s="74">
        <f t="shared" si="78"/>
        <v>365</v>
      </c>
      <c r="I137" s="110"/>
      <c r="J137" s="79">
        <v>105</v>
      </c>
      <c r="K137" s="77">
        <v>0.7</v>
      </c>
      <c r="L137" s="78">
        <f t="shared" si="47"/>
        <v>73.5</v>
      </c>
      <c r="M137" s="78">
        <v>37</v>
      </c>
      <c r="N137" s="80">
        <f t="shared" si="77"/>
        <v>0</v>
      </c>
      <c r="O137" s="80">
        <f t="shared" si="64"/>
        <v>0</v>
      </c>
      <c r="P137" s="264">
        <f t="shared" si="48"/>
        <v>0</v>
      </c>
      <c r="Q137" s="81">
        <v>8.8000000000000007</v>
      </c>
      <c r="R137" s="80">
        <f t="shared" si="65"/>
        <v>0</v>
      </c>
      <c r="S137" s="365">
        <v>18.8</v>
      </c>
      <c r="T137" s="80">
        <f>F137*S137</f>
        <v>0</v>
      </c>
      <c r="U137" s="36" t="str">
        <f t="shared" si="66"/>
        <v xml:space="preserve"> </v>
      </c>
      <c r="V137" s="37"/>
      <c r="W137" s="147"/>
      <c r="X137" s="11"/>
      <c r="Y137" s="40">
        <f t="shared" si="67"/>
        <v>0</v>
      </c>
      <c r="Z137" s="41">
        <f t="shared" si="49"/>
        <v>0</v>
      </c>
      <c r="AA137" s="42">
        <f t="shared" si="68"/>
        <v>105</v>
      </c>
      <c r="AB137" s="42">
        <f t="shared" si="69"/>
        <v>73.5</v>
      </c>
      <c r="AC137" s="43">
        <v>0.7</v>
      </c>
      <c r="AD137" s="148">
        <f t="shared" si="50"/>
        <v>73.5</v>
      </c>
      <c r="AE137" s="12">
        <f t="shared" si="70"/>
        <v>0</v>
      </c>
      <c r="AF137" s="45">
        <v>1</v>
      </c>
      <c r="AG137" s="46">
        <f t="shared" si="71"/>
        <v>0</v>
      </c>
      <c r="AH137" s="11">
        <f t="shared" si="72"/>
        <v>0</v>
      </c>
      <c r="AI137" s="11"/>
      <c r="AJ137" s="11">
        <f t="shared" si="73"/>
        <v>0</v>
      </c>
      <c r="AK137" s="11"/>
      <c r="AL137" s="11">
        <f t="shared" si="74"/>
        <v>0</v>
      </c>
      <c r="AN137" s="11">
        <f t="shared" si="75"/>
        <v>0</v>
      </c>
      <c r="AO137" s="12">
        <f t="shared" si="76"/>
        <v>0</v>
      </c>
    </row>
    <row r="138" spans="1:41" ht="27.95" customHeight="1" thickTop="1" thickBot="1" x14ac:dyDescent="0.25">
      <c r="A138" s="12" t="s">
        <v>38</v>
      </c>
      <c r="B138" s="324" t="s">
        <v>42</v>
      </c>
      <c r="C138" s="425" t="s">
        <v>536</v>
      </c>
      <c r="D138" s="71" t="s">
        <v>289</v>
      </c>
      <c r="E138" s="92" t="s">
        <v>5</v>
      </c>
      <c r="F138" s="382"/>
      <c r="G138" s="109"/>
      <c r="H138" s="74">
        <f t="shared" si="78"/>
        <v>365</v>
      </c>
      <c r="I138" s="110"/>
      <c r="J138" s="79">
        <v>115</v>
      </c>
      <c r="K138" s="77">
        <v>0.85</v>
      </c>
      <c r="L138" s="78">
        <f t="shared" si="47"/>
        <v>97.75</v>
      </c>
      <c r="M138" s="78">
        <v>40</v>
      </c>
      <c r="N138" s="80">
        <f t="shared" si="77"/>
        <v>0</v>
      </c>
      <c r="O138" s="80">
        <f t="shared" si="64"/>
        <v>0</v>
      </c>
      <c r="P138" s="264">
        <f t="shared" si="48"/>
        <v>0</v>
      </c>
      <c r="Q138" s="81">
        <v>29</v>
      </c>
      <c r="R138" s="80">
        <f t="shared" si="65"/>
        <v>0</v>
      </c>
      <c r="S138" s="365"/>
      <c r="T138" s="80"/>
      <c r="U138" s="36" t="str">
        <f t="shared" si="66"/>
        <v xml:space="preserve"> </v>
      </c>
      <c r="V138" s="37"/>
      <c r="W138" s="147"/>
      <c r="X138" s="11"/>
      <c r="Y138" s="40">
        <f t="shared" si="67"/>
        <v>0</v>
      </c>
      <c r="Z138" s="41">
        <f t="shared" si="49"/>
        <v>0</v>
      </c>
      <c r="AA138" s="42">
        <f t="shared" si="68"/>
        <v>115</v>
      </c>
      <c r="AB138" s="42">
        <f t="shared" si="69"/>
        <v>97.75</v>
      </c>
      <c r="AC138" s="43">
        <v>0.7</v>
      </c>
      <c r="AD138" s="44">
        <f t="shared" si="50"/>
        <v>97.75</v>
      </c>
      <c r="AE138" s="12">
        <f t="shared" si="70"/>
        <v>0</v>
      </c>
      <c r="AF138" s="45">
        <v>1</v>
      </c>
      <c r="AG138" s="46">
        <f t="shared" si="71"/>
        <v>0</v>
      </c>
      <c r="AH138" s="11">
        <f t="shared" si="72"/>
        <v>0</v>
      </c>
      <c r="AI138" s="11"/>
      <c r="AJ138" s="11">
        <f t="shared" si="73"/>
        <v>0</v>
      </c>
      <c r="AK138" s="11"/>
      <c r="AL138" s="11">
        <f t="shared" si="74"/>
        <v>0</v>
      </c>
      <c r="AN138" s="11">
        <f t="shared" si="75"/>
        <v>0</v>
      </c>
      <c r="AO138" s="12">
        <f t="shared" si="76"/>
        <v>0</v>
      </c>
    </row>
    <row r="139" spans="1:41" ht="27.95" customHeight="1" thickTop="1" thickBot="1" x14ac:dyDescent="0.25">
      <c r="A139" s="12" t="s">
        <v>38</v>
      </c>
      <c r="B139" s="324" t="s">
        <v>42</v>
      </c>
      <c r="C139" s="425" t="s">
        <v>536</v>
      </c>
      <c r="D139" s="71" t="s">
        <v>289</v>
      </c>
      <c r="E139" s="72" t="s">
        <v>6</v>
      </c>
      <c r="F139" s="382"/>
      <c r="G139" s="109"/>
      <c r="H139" s="74">
        <f t="shared" si="78"/>
        <v>365</v>
      </c>
      <c r="I139" s="110"/>
      <c r="J139" s="79">
        <v>115</v>
      </c>
      <c r="K139" s="77">
        <v>0.7</v>
      </c>
      <c r="L139" s="78">
        <f t="shared" si="47"/>
        <v>80.5</v>
      </c>
      <c r="M139" s="78">
        <v>40</v>
      </c>
      <c r="N139" s="80">
        <f t="shared" si="77"/>
        <v>0</v>
      </c>
      <c r="O139" s="80">
        <f t="shared" si="64"/>
        <v>0</v>
      </c>
      <c r="P139" s="264">
        <f t="shared" si="48"/>
        <v>0</v>
      </c>
      <c r="Q139" s="81">
        <v>9.1999999999999993</v>
      </c>
      <c r="R139" s="80">
        <f t="shared" si="65"/>
        <v>0</v>
      </c>
      <c r="S139" s="365">
        <v>20</v>
      </c>
      <c r="T139" s="80">
        <f>F139*S139</f>
        <v>0</v>
      </c>
      <c r="U139" s="36" t="str">
        <f t="shared" si="66"/>
        <v xml:space="preserve"> </v>
      </c>
      <c r="V139" s="37"/>
      <c r="W139" s="147"/>
      <c r="X139" s="11"/>
      <c r="Y139" s="40">
        <f t="shared" si="67"/>
        <v>0</v>
      </c>
      <c r="Z139" s="41">
        <f t="shared" si="49"/>
        <v>0</v>
      </c>
      <c r="AA139" s="42">
        <f t="shared" si="68"/>
        <v>115</v>
      </c>
      <c r="AB139" s="42">
        <f t="shared" si="69"/>
        <v>80.5</v>
      </c>
      <c r="AC139" s="43">
        <v>0.7</v>
      </c>
      <c r="AD139" s="148">
        <f t="shared" si="50"/>
        <v>80.5</v>
      </c>
      <c r="AE139" s="12">
        <f t="shared" si="70"/>
        <v>0</v>
      </c>
      <c r="AF139" s="45">
        <v>1</v>
      </c>
      <c r="AG139" s="46">
        <f t="shared" si="71"/>
        <v>0</v>
      </c>
      <c r="AH139" s="11">
        <f t="shared" si="72"/>
        <v>0</v>
      </c>
      <c r="AI139" s="11"/>
      <c r="AJ139" s="11">
        <f t="shared" si="73"/>
        <v>0</v>
      </c>
      <c r="AK139" s="11"/>
      <c r="AL139" s="11">
        <f t="shared" si="74"/>
        <v>0</v>
      </c>
      <c r="AN139" s="11">
        <f t="shared" si="75"/>
        <v>0</v>
      </c>
      <c r="AO139" s="12">
        <f t="shared" si="76"/>
        <v>0</v>
      </c>
    </row>
    <row r="140" spans="1:41" ht="27.95" customHeight="1" thickTop="1" thickBot="1" x14ac:dyDescent="0.25">
      <c r="A140" s="12" t="s">
        <v>38</v>
      </c>
      <c r="B140" s="324" t="s">
        <v>42</v>
      </c>
      <c r="C140" s="425" t="s">
        <v>536</v>
      </c>
      <c r="D140" s="71" t="s">
        <v>290</v>
      </c>
      <c r="E140" s="92" t="s">
        <v>5</v>
      </c>
      <c r="F140" s="382"/>
      <c r="G140" s="109"/>
      <c r="H140" s="74">
        <f t="shared" si="78"/>
        <v>365</v>
      </c>
      <c r="I140" s="110"/>
      <c r="J140" s="79">
        <v>130</v>
      </c>
      <c r="K140" s="77">
        <v>0.85</v>
      </c>
      <c r="L140" s="78">
        <f t="shared" si="47"/>
        <v>110.5</v>
      </c>
      <c r="M140" s="78">
        <v>45</v>
      </c>
      <c r="N140" s="80">
        <f t="shared" si="77"/>
        <v>0</v>
      </c>
      <c r="O140" s="80">
        <f t="shared" si="64"/>
        <v>0</v>
      </c>
      <c r="P140" s="264">
        <f t="shared" si="48"/>
        <v>0</v>
      </c>
      <c r="Q140" s="81">
        <v>30</v>
      </c>
      <c r="R140" s="80">
        <f t="shared" si="65"/>
        <v>0</v>
      </c>
      <c r="S140" s="365"/>
      <c r="T140" s="80"/>
      <c r="U140" s="36" t="str">
        <f t="shared" si="66"/>
        <v xml:space="preserve"> </v>
      </c>
      <c r="V140" s="37"/>
      <c r="W140" s="147"/>
      <c r="X140" s="11"/>
      <c r="Y140" s="40">
        <f t="shared" si="67"/>
        <v>0</v>
      </c>
      <c r="Z140" s="41">
        <f t="shared" si="49"/>
        <v>0</v>
      </c>
      <c r="AA140" s="42">
        <f t="shared" si="68"/>
        <v>130</v>
      </c>
      <c r="AB140" s="42">
        <f t="shared" si="69"/>
        <v>110.5</v>
      </c>
      <c r="AC140" s="43">
        <v>0.7</v>
      </c>
      <c r="AD140" s="44">
        <f t="shared" si="50"/>
        <v>110.5</v>
      </c>
      <c r="AE140" s="12">
        <f t="shared" si="70"/>
        <v>0</v>
      </c>
      <c r="AF140" s="45">
        <v>1</v>
      </c>
      <c r="AG140" s="46">
        <f t="shared" si="71"/>
        <v>0</v>
      </c>
      <c r="AH140" s="11">
        <f t="shared" si="72"/>
        <v>0</v>
      </c>
      <c r="AI140" s="11"/>
      <c r="AJ140" s="11">
        <f t="shared" si="73"/>
        <v>0</v>
      </c>
      <c r="AK140" s="11"/>
      <c r="AL140" s="11">
        <f t="shared" si="74"/>
        <v>0</v>
      </c>
      <c r="AN140" s="11">
        <f t="shared" si="75"/>
        <v>0</v>
      </c>
      <c r="AO140" s="12">
        <f t="shared" si="76"/>
        <v>0</v>
      </c>
    </row>
    <row r="141" spans="1:41" ht="27.95" customHeight="1" thickTop="1" thickBot="1" x14ac:dyDescent="0.25">
      <c r="A141" s="12" t="s">
        <v>38</v>
      </c>
      <c r="B141" s="324" t="s">
        <v>42</v>
      </c>
      <c r="C141" s="426" t="s">
        <v>536</v>
      </c>
      <c r="D141" s="95" t="s">
        <v>290</v>
      </c>
      <c r="E141" s="48" t="s">
        <v>6</v>
      </c>
      <c r="F141" s="381"/>
      <c r="G141" s="111"/>
      <c r="H141" s="50">
        <f t="shared" si="78"/>
        <v>365</v>
      </c>
      <c r="I141" s="112"/>
      <c r="J141" s="96">
        <v>130</v>
      </c>
      <c r="K141" s="53">
        <v>0.7</v>
      </c>
      <c r="L141" s="54">
        <f t="shared" si="47"/>
        <v>91</v>
      </c>
      <c r="M141" s="54">
        <v>45</v>
      </c>
      <c r="N141" s="55">
        <f t="shared" si="77"/>
        <v>0</v>
      </c>
      <c r="O141" s="55">
        <f t="shared" si="64"/>
        <v>0</v>
      </c>
      <c r="P141" s="290">
        <f t="shared" si="48"/>
        <v>0</v>
      </c>
      <c r="Q141" s="56">
        <v>9.6</v>
      </c>
      <c r="R141" s="55">
        <f t="shared" si="65"/>
        <v>0</v>
      </c>
      <c r="S141" s="366">
        <v>21.3</v>
      </c>
      <c r="T141" s="55">
        <f>F141*S141</f>
        <v>0</v>
      </c>
      <c r="U141" s="36" t="str">
        <f t="shared" si="66"/>
        <v xml:space="preserve"> </v>
      </c>
      <c r="V141" s="37"/>
      <c r="W141" s="147"/>
      <c r="X141" s="11"/>
      <c r="Y141" s="40">
        <f t="shared" si="67"/>
        <v>0</v>
      </c>
      <c r="Z141" s="41">
        <f t="shared" si="49"/>
        <v>0</v>
      </c>
      <c r="AA141" s="42">
        <f t="shared" si="68"/>
        <v>130</v>
      </c>
      <c r="AB141" s="42">
        <f t="shared" si="69"/>
        <v>91</v>
      </c>
      <c r="AC141" s="43">
        <v>0.7</v>
      </c>
      <c r="AD141" s="60">
        <f t="shared" si="50"/>
        <v>91</v>
      </c>
      <c r="AE141" s="12">
        <f t="shared" si="70"/>
        <v>0</v>
      </c>
      <c r="AF141" s="194">
        <v>1</v>
      </c>
      <c r="AG141" s="113">
        <f t="shared" si="71"/>
        <v>0</v>
      </c>
      <c r="AH141" s="11">
        <f t="shared" si="72"/>
        <v>0</v>
      </c>
      <c r="AI141" s="11"/>
      <c r="AJ141" s="11">
        <f t="shared" si="73"/>
        <v>0</v>
      </c>
      <c r="AK141" s="11"/>
      <c r="AL141" s="11">
        <f t="shared" si="74"/>
        <v>0</v>
      </c>
      <c r="AN141" s="11">
        <f t="shared" si="75"/>
        <v>0</v>
      </c>
      <c r="AO141" s="12">
        <f t="shared" si="76"/>
        <v>0</v>
      </c>
    </row>
    <row r="142" spans="1:41" ht="13.5" thickBot="1" x14ac:dyDescent="0.25">
      <c r="A142" s="12" t="s">
        <v>38</v>
      </c>
      <c r="B142" s="324" t="s">
        <v>42</v>
      </c>
      <c r="C142" s="425" t="s">
        <v>535</v>
      </c>
      <c r="D142" s="105" t="s">
        <v>99</v>
      </c>
      <c r="E142" s="25" t="s">
        <v>5</v>
      </c>
      <c r="F142" s="380"/>
      <c r="G142" s="26"/>
      <c r="H142" s="27">
        <f t="shared" si="78"/>
        <v>365</v>
      </c>
      <c r="I142" s="28"/>
      <c r="J142" s="32">
        <v>76</v>
      </c>
      <c r="K142" s="30">
        <v>0.85</v>
      </c>
      <c r="L142" s="31">
        <f t="shared" si="47"/>
        <v>64.599999999999994</v>
      </c>
      <c r="M142" s="143">
        <v>27</v>
      </c>
      <c r="N142" s="33">
        <f t="shared" si="77"/>
        <v>0</v>
      </c>
      <c r="O142" s="33">
        <f t="shared" si="64"/>
        <v>0</v>
      </c>
      <c r="P142" s="349">
        <f t="shared" si="48"/>
        <v>0</v>
      </c>
      <c r="Q142" s="34">
        <v>20.9</v>
      </c>
      <c r="R142" s="33">
        <f t="shared" si="65"/>
        <v>0</v>
      </c>
      <c r="S142" s="367"/>
      <c r="T142" s="33"/>
      <c r="U142" s="36" t="str">
        <f t="shared" si="66"/>
        <v xml:space="preserve"> </v>
      </c>
      <c r="V142" s="37"/>
      <c r="W142" s="147"/>
      <c r="X142" s="11"/>
      <c r="Y142" s="40">
        <f t="shared" si="67"/>
        <v>0</v>
      </c>
      <c r="Z142" s="41">
        <f t="shared" si="49"/>
        <v>0</v>
      </c>
      <c r="AA142" s="42">
        <f t="shared" si="68"/>
        <v>76</v>
      </c>
      <c r="AB142" s="42">
        <f t="shared" si="69"/>
        <v>64.599999999999994</v>
      </c>
      <c r="AC142" s="43">
        <v>0.7</v>
      </c>
      <c r="AD142" s="69">
        <f t="shared" si="50"/>
        <v>64.599999999999994</v>
      </c>
      <c r="AE142" s="12">
        <f t="shared" si="70"/>
        <v>0</v>
      </c>
      <c r="AF142" s="156">
        <v>0.9</v>
      </c>
      <c r="AG142" s="157">
        <f t="shared" si="71"/>
        <v>0</v>
      </c>
      <c r="AH142" s="11">
        <f t="shared" si="72"/>
        <v>0</v>
      </c>
      <c r="AI142" s="11"/>
      <c r="AJ142" s="11">
        <f t="shared" si="73"/>
        <v>0</v>
      </c>
      <c r="AK142" s="11"/>
      <c r="AL142" s="11">
        <f t="shared" si="74"/>
        <v>0</v>
      </c>
      <c r="AN142" s="11">
        <f t="shared" si="75"/>
        <v>0</v>
      </c>
      <c r="AO142" s="12">
        <f t="shared" si="76"/>
        <v>0</v>
      </c>
    </row>
    <row r="143" spans="1:41" ht="14.25" thickTop="1" thickBot="1" x14ac:dyDescent="0.25">
      <c r="A143" s="12" t="s">
        <v>38</v>
      </c>
      <c r="B143" s="324" t="s">
        <v>42</v>
      </c>
      <c r="C143" s="425" t="s">
        <v>535</v>
      </c>
      <c r="D143" s="71" t="s">
        <v>99</v>
      </c>
      <c r="E143" s="72" t="s">
        <v>6</v>
      </c>
      <c r="F143" s="382"/>
      <c r="G143" s="73"/>
      <c r="H143" s="74">
        <f t="shared" si="78"/>
        <v>365</v>
      </c>
      <c r="I143" s="75"/>
      <c r="J143" s="79">
        <v>76</v>
      </c>
      <c r="K143" s="77">
        <v>0.7</v>
      </c>
      <c r="L143" s="78">
        <f t="shared" si="47"/>
        <v>53.199999999999996</v>
      </c>
      <c r="M143" s="78">
        <v>27</v>
      </c>
      <c r="N143" s="80">
        <f t="shared" si="77"/>
        <v>0</v>
      </c>
      <c r="O143" s="80">
        <f t="shared" si="64"/>
        <v>0</v>
      </c>
      <c r="P143" s="264">
        <f t="shared" si="48"/>
        <v>0</v>
      </c>
      <c r="Q143" s="81">
        <v>8.1999999999999993</v>
      </c>
      <c r="R143" s="80">
        <f t="shared" si="65"/>
        <v>0</v>
      </c>
      <c r="S143" s="365">
        <v>17.25</v>
      </c>
      <c r="T143" s="80">
        <f>F143*S143</f>
        <v>0</v>
      </c>
      <c r="U143" s="36" t="str">
        <f t="shared" si="66"/>
        <v xml:space="preserve"> </v>
      </c>
      <c r="V143" s="37"/>
      <c r="W143" s="147"/>
      <c r="X143" s="11"/>
      <c r="Y143" s="40">
        <f t="shared" si="67"/>
        <v>0</v>
      </c>
      <c r="Z143" s="41">
        <f t="shared" si="49"/>
        <v>0</v>
      </c>
      <c r="AA143" s="42">
        <f t="shared" si="68"/>
        <v>76</v>
      </c>
      <c r="AB143" s="42">
        <f t="shared" si="69"/>
        <v>53.199999999999996</v>
      </c>
      <c r="AC143" s="43">
        <v>0.7</v>
      </c>
      <c r="AD143" s="148">
        <f t="shared" si="50"/>
        <v>53.199999999999996</v>
      </c>
      <c r="AE143" s="12">
        <f t="shared" si="70"/>
        <v>0</v>
      </c>
      <c r="AF143" s="45">
        <v>0.9</v>
      </c>
      <c r="AG143" s="46">
        <f t="shared" si="71"/>
        <v>0</v>
      </c>
      <c r="AH143" s="11">
        <f t="shared" si="72"/>
        <v>0</v>
      </c>
      <c r="AI143" s="11"/>
      <c r="AJ143" s="11">
        <f t="shared" si="73"/>
        <v>0</v>
      </c>
      <c r="AK143" s="11"/>
      <c r="AL143" s="11">
        <f t="shared" si="74"/>
        <v>0</v>
      </c>
      <c r="AN143" s="11">
        <f t="shared" si="75"/>
        <v>0</v>
      </c>
      <c r="AO143" s="12">
        <f t="shared" si="76"/>
        <v>0</v>
      </c>
    </row>
    <row r="144" spans="1:41" ht="14.25" thickTop="1" thickBot="1" x14ac:dyDescent="0.25">
      <c r="A144" s="12" t="s">
        <v>38</v>
      </c>
      <c r="B144" s="324" t="s">
        <v>42</v>
      </c>
      <c r="C144" s="425" t="s">
        <v>535</v>
      </c>
      <c r="D144" s="71" t="s">
        <v>100</v>
      </c>
      <c r="E144" s="92" t="s">
        <v>5</v>
      </c>
      <c r="F144" s="382"/>
      <c r="G144" s="73"/>
      <c r="H144" s="74">
        <f t="shared" si="78"/>
        <v>365</v>
      </c>
      <c r="I144" s="75"/>
      <c r="J144" s="79">
        <v>76</v>
      </c>
      <c r="K144" s="77">
        <v>0.85</v>
      </c>
      <c r="L144" s="78">
        <f t="shared" si="47"/>
        <v>64.599999999999994</v>
      </c>
      <c r="M144" s="78">
        <v>27</v>
      </c>
      <c r="N144" s="80">
        <f t="shared" si="77"/>
        <v>0</v>
      </c>
      <c r="O144" s="80">
        <f t="shared" si="64"/>
        <v>0</v>
      </c>
      <c r="P144" s="264">
        <f t="shared" si="48"/>
        <v>0</v>
      </c>
      <c r="Q144" s="81">
        <v>26.5</v>
      </c>
      <c r="R144" s="80">
        <f t="shared" si="65"/>
        <v>0</v>
      </c>
      <c r="S144" s="365"/>
      <c r="T144" s="80"/>
      <c r="U144" s="36" t="str">
        <f t="shared" si="66"/>
        <v xml:space="preserve"> </v>
      </c>
      <c r="V144" s="37"/>
      <c r="W144" s="147"/>
      <c r="X144" s="11"/>
      <c r="Y144" s="40">
        <f t="shared" si="67"/>
        <v>0</v>
      </c>
      <c r="Z144" s="41">
        <f t="shared" si="49"/>
        <v>0</v>
      </c>
      <c r="AA144" s="42">
        <f t="shared" si="68"/>
        <v>76</v>
      </c>
      <c r="AB144" s="42">
        <f t="shared" si="69"/>
        <v>64.599999999999994</v>
      </c>
      <c r="AC144" s="43">
        <v>0.7</v>
      </c>
      <c r="AD144" s="69">
        <f t="shared" si="50"/>
        <v>64.599999999999994</v>
      </c>
      <c r="AE144" s="12">
        <f t="shared" si="70"/>
        <v>0</v>
      </c>
      <c r="AF144" s="45">
        <v>0.9</v>
      </c>
      <c r="AG144" s="46">
        <f t="shared" si="71"/>
        <v>0</v>
      </c>
      <c r="AH144" s="11">
        <f t="shared" si="72"/>
        <v>0</v>
      </c>
      <c r="AI144" s="11"/>
      <c r="AJ144" s="11">
        <f t="shared" si="73"/>
        <v>0</v>
      </c>
      <c r="AK144" s="11"/>
      <c r="AL144" s="11">
        <f t="shared" si="74"/>
        <v>0</v>
      </c>
      <c r="AN144" s="11">
        <f t="shared" si="75"/>
        <v>0</v>
      </c>
      <c r="AO144" s="12">
        <f t="shared" si="76"/>
        <v>0</v>
      </c>
    </row>
    <row r="145" spans="1:41" ht="14.25" thickTop="1" thickBot="1" x14ac:dyDescent="0.25">
      <c r="A145" s="12" t="s">
        <v>38</v>
      </c>
      <c r="B145" s="324" t="s">
        <v>42</v>
      </c>
      <c r="C145" s="425" t="s">
        <v>535</v>
      </c>
      <c r="D145" s="71" t="s">
        <v>100</v>
      </c>
      <c r="E145" s="72" t="s">
        <v>6</v>
      </c>
      <c r="F145" s="382"/>
      <c r="G145" s="73"/>
      <c r="H145" s="74">
        <f t="shared" si="78"/>
        <v>365</v>
      </c>
      <c r="I145" s="75"/>
      <c r="J145" s="79">
        <v>76</v>
      </c>
      <c r="K145" s="77">
        <v>0.7</v>
      </c>
      <c r="L145" s="78">
        <f t="shared" si="47"/>
        <v>53.199999999999996</v>
      </c>
      <c r="M145" s="78">
        <v>27</v>
      </c>
      <c r="N145" s="80">
        <f t="shared" si="77"/>
        <v>0</v>
      </c>
      <c r="O145" s="80">
        <f t="shared" si="64"/>
        <v>0</v>
      </c>
      <c r="P145" s="264">
        <f t="shared" si="48"/>
        <v>0</v>
      </c>
      <c r="Q145" s="81">
        <v>8.1999999999999993</v>
      </c>
      <c r="R145" s="80">
        <f t="shared" si="65"/>
        <v>0</v>
      </c>
      <c r="S145" s="365">
        <v>17.25</v>
      </c>
      <c r="T145" s="80">
        <f>F145*S145</f>
        <v>0</v>
      </c>
      <c r="U145" s="36" t="str">
        <f t="shared" si="66"/>
        <v xml:space="preserve"> </v>
      </c>
      <c r="V145" s="37"/>
      <c r="W145" s="147"/>
      <c r="X145" s="11"/>
      <c r="Y145" s="40">
        <f t="shared" si="67"/>
        <v>0</v>
      </c>
      <c r="Z145" s="41">
        <f t="shared" si="49"/>
        <v>0</v>
      </c>
      <c r="AA145" s="42">
        <f t="shared" si="68"/>
        <v>76</v>
      </c>
      <c r="AB145" s="42">
        <f t="shared" si="69"/>
        <v>53.199999999999996</v>
      </c>
      <c r="AC145" s="43">
        <v>0.7</v>
      </c>
      <c r="AD145" s="148">
        <f t="shared" si="50"/>
        <v>53.199999999999996</v>
      </c>
      <c r="AE145" s="12">
        <f t="shared" si="70"/>
        <v>0</v>
      </c>
      <c r="AF145" s="45">
        <v>0.9</v>
      </c>
      <c r="AG145" s="46">
        <f t="shared" si="71"/>
        <v>0</v>
      </c>
      <c r="AH145" s="11">
        <f t="shared" si="72"/>
        <v>0</v>
      </c>
      <c r="AI145" s="11"/>
      <c r="AJ145" s="11">
        <f t="shared" si="73"/>
        <v>0</v>
      </c>
      <c r="AK145" s="11"/>
      <c r="AL145" s="11">
        <f t="shared" si="74"/>
        <v>0</v>
      </c>
      <c r="AN145" s="11">
        <f t="shared" si="75"/>
        <v>0</v>
      </c>
      <c r="AO145" s="12">
        <f t="shared" si="76"/>
        <v>0</v>
      </c>
    </row>
    <row r="146" spans="1:41" ht="14.25" thickTop="1" thickBot="1" x14ac:dyDescent="0.25">
      <c r="A146" s="12" t="s">
        <v>38</v>
      </c>
      <c r="B146" s="324" t="s">
        <v>42</v>
      </c>
      <c r="C146" s="425" t="s">
        <v>535</v>
      </c>
      <c r="D146" s="71" t="s">
        <v>101</v>
      </c>
      <c r="E146" s="92" t="s">
        <v>5</v>
      </c>
      <c r="F146" s="382"/>
      <c r="G146" s="73"/>
      <c r="H146" s="74">
        <f t="shared" si="78"/>
        <v>365</v>
      </c>
      <c r="I146" s="75"/>
      <c r="J146" s="79">
        <v>91</v>
      </c>
      <c r="K146" s="77">
        <v>0.85</v>
      </c>
      <c r="L146" s="78">
        <f t="shared" si="47"/>
        <v>77.349999999999994</v>
      </c>
      <c r="M146" s="78">
        <v>33</v>
      </c>
      <c r="N146" s="80">
        <f t="shared" si="77"/>
        <v>0</v>
      </c>
      <c r="O146" s="80">
        <f t="shared" si="64"/>
        <v>0</v>
      </c>
      <c r="P146" s="264">
        <f t="shared" si="48"/>
        <v>0</v>
      </c>
      <c r="Q146" s="81">
        <v>21.9</v>
      </c>
      <c r="R146" s="80">
        <f t="shared" si="65"/>
        <v>0</v>
      </c>
      <c r="S146" s="365"/>
      <c r="T146" s="80"/>
      <c r="U146" s="36" t="str">
        <f t="shared" si="66"/>
        <v xml:space="preserve"> </v>
      </c>
      <c r="V146" s="37"/>
      <c r="W146" s="147"/>
      <c r="X146" s="11"/>
      <c r="Y146" s="40">
        <f t="shared" si="67"/>
        <v>0</v>
      </c>
      <c r="Z146" s="41">
        <f t="shared" si="49"/>
        <v>0</v>
      </c>
      <c r="AA146" s="42">
        <f t="shared" si="68"/>
        <v>91</v>
      </c>
      <c r="AB146" s="42">
        <f t="shared" si="69"/>
        <v>77.349999999999994</v>
      </c>
      <c r="AC146" s="43">
        <v>0.7</v>
      </c>
      <c r="AD146" s="149">
        <f t="shared" si="50"/>
        <v>77.349999999999994</v>
      </c>
      <c r="AE146" s="12">
        <f t="shared" si="70"/>
        <v>0</v>
      </c>
      <c r="AF146" s="45">
        <v>0.9</v>
      </c>
      <c r="AG146" s="46">
        <f t="shared" si="71"/>
        <v>0</v>
      </c>
      <c r="AH146" s="11">
        <f t="shared" si="72"/>
        <v>0</v>
      </c>
      <c r="AI146" s="11"/>
      <c r="AJ146" s="11">
        <f t="shared" si="73"/>
        <v>0</v>
      </c>
      <c r="AK146" s="11"/>
      <c r="AL146" s="11">
        <f t="shared" si="74"/>
        <v>0</v>
      </c>
      <c r="AN146" s="11">
        <f t="shared" si="75"/>
        <v>0</v>
      </c>
      <c r="AO146" s="12">
        <f t="shared" si="76"/>
        <v>0</v>
      </c>
    </row>
    <row r="147" spans="1:41" ht="14.25" thickTop="1" thickBot="1" x14ac:dyDescent="0.25">
      <c r="A147" s="12" t="s">
        <v>38</v>
      </c>
      <c r="B147" s="324" t="s">
        <v>42</v>
      </c>
      <c r="C147" s="425" t="s">
        <v>535</v>
      </c>
      <c r="D147" s="71" t="s">
        <v>101</v>
      </c>
      <c r="E147" s="72" t="s">
        <v>6</v>
      </c>
      <c r="F147" s="382"/>
      <c r="G147" s="73"/>
      <c r="H147" s="74">
        <f t="shared" si="78"/>
        <v>365</v>
      </c>
      <c r="I147" s="75"/>
      <c r="J147" s="79">
        <v>91</v>
      </c>
      <c r="K147" s="77">
        <v>0.7</v>
      </c>
      <c r="L147" s="78">
        <f t="shared" si="47"/>
        <v>63.699999999999996</v>
      </c>
      <c r="M147" s="78">
        <v>33</v>
      </c>
      <c r="N147" s="80">
        <f>F147*J147</f>
        <v>0</v>
      </c>
      <c r="O147" s="80">
        <f t="shared" si="64"/>
        <v>0</v>
      </c>
      <c r="P147" s="264">
        <f t="shared" si="48"/>
        <v>0</v>
      </c>
      <c r="Q147" s="81">
        <v>8.6</v>
      </c>
      <c r="R147" s="80">
        <f t="shared" si="65"/>
        <v>0</v>
      </c>
      <c r="S147" s="365">
        <v>18.5</v>
      </c>
      <c r="T147" s="80">
        <f>F147*S147</f>
        <v>0</v>
      </c>
      <c r="U147" s="36" t="str">
        <f t="shared" si="66"/>
        <v xml:space="preserve"> </v>
      </c>
      <c r="V147" s="37"/>
      <c r="W147" s="147"/>
      <c r="X147" s="11"/>
      <c r="Y147" s="40">
        <f t="shared" si="67"/>
        <v>0</v>
      </c>
      <c r="Z147" s="41">
        <f t="shared" si="49"/>
        <v>0</v>
      </c>
      <c r="AA147" s="42">
        <f t="shared" si="68"/>
        <v>91</v>
      </c>
      <c r="AB147" s="42">
        <f t="shared" si="69"/>
        <v>63.699999999999996</v>
      </c>
      <c r="AC147" s="43">
        <v>0.7</v>
      </c>
      <c r="AD147" s="148">
        <f t="shared" si="50"/>
        <v>63.699999999999996</v>
      </c>
      <c r="AE147" s="12">
        <f t="shared" si="70"/>
        <v>0</v>
      </c>
      <c r="AF147" s="45">
        <v>0.9</v>
      </c>
      <c r="AG147" s="46">
        <f t="shared" si="71"/>
        <v>0</v>
      </c>
      <c r="AH147" s="11">
        <f t="shared" si="72"/>
        <v>0</v>
      </c>
      <c r="AI147" s="11"/>
      <c r="AJ147" s="11">
        <f t="shared" si="73"/>
        <v>0</v>
      </c>
      <c r="AK147" s="11"/>
      <c r="AL147" s="11">
        <f t="shared" si="74"/>
        <v>0</v>
      </c>
      <c r="AN147" s="11">
        <f t="shared" si="75"/>
        <v>0</v>
      </c>
      <c r="AO147" s="12">
        <f t="shared" si="76"/>
        <v>0</v>
      </c>
    </row>
    <row r="148" spans="1:41" ht="14.25" thickTop="1" thickBot="1" x14ac:dyDescent="0.25">
      <c r="A148" s="12" t="s">
        <v>38</v>
      </c>
      <c r="B148" s="324" t="s">
        <v>42</v>
      </c>
      <c r="C148" s="425" t="s">
        <v>535</v>
      </c>
      <c r="D148" s="71" t="s">
        <v>102</v>
      </c>
      <c r="E148" s="92" t="s">
        <v>5</v>
      </c>
      <c r="F148" s="382"/>
      <c r="G148" s="73"/>
      <c r="H148" s="74">
        <f t="shared" si="78"/>
        <v>365</v>
      </c>
      <c r="I148" s="75"/>
      <c r="J148" s="79">
        <v>91</v>
      </c>
      <c r="K148" s="77">
        <v>0.85</v>
      </c>
      <c r="L148" s="78">
        <f t="shared" si="47"/>
        <v>77.349999999999994</v>
      </c>
      <c r="M148" s="78">
        <v>33</v>
      </c>
      <c r="N148" s="80">
        <f t="shared" si="77"/>
        <v>0</v>
      </c>
      <c r="O148" s="80">
        <f t="shared" si="64"/>
        <v>0</v>
      </c>
      <c r="P148" s="264">
        <f t="shared" si="48"/>
        <v>0</v>
      </c>
      <c r="Q148" s="81">
        <v>27.5</v>
      </c>
      <c r="R148" s="80">
        <f t="shared" si="65"/>
        <v>0</v>
      </c>
      <c r="S148" s="365"/>
      <c r="T148" s="80"/>
      <c r="U148" s="36" t="str">
        <f t="shared" si="66"/>
        <v xml:space="preserve"> </v>
      </c>
      <c r="V148" s="37"/>
      <c r="W148" s="147"/>
      <c r="X148" s="11"/>
      <c r="Y148" s="40">
        <f t="shared" si="67"/>
        <v>0</v>
      </c>
      <c r="Z148" s="41">
        <f t="shared" si="49"/>
        <v>0</v>
      </c>
      <c r="AA148" s="42">
        <f t="shared" si="68"/>
        <v>91</v>
      </c>
      <c r="AB148" s="42">
        <f t="shared" si="69"/>
        <v>77.349999999999994</v>
      </c>
      <c r="AC148" s="43">
        <v>0.7</v>
      </c>
      <c r="AD148" s="149">
        <f t="shared" si="50"/>
        <v>77.349999999999994</v>
      </c>
      <c r="AE148" s="12">
        <f t="shared" si="70"/>
        <v>0</v>
      </c>
      <c r="AF148" s="45">
        <v>0.9</v>
      </c>
      <c r="AG148" s="46">
        <f t="shared" si="71"/>
        <v>0</v>
      </c>
      <c r="AH148" s="11">
        <f t="shared" si="72"/>
        <v>0</v>
      </c>
      <c r="AI148" s="11"/>
      <c r="AJ148" s="11">
        <f t="shared" si="73"/>
        <v>0</v>
      </c>
      <c r="AK148" s="11"/>
      <c r="AL148" s="11">
        <f t="shared" si="74"/>
        <v>0</v>
      </c>
      <c r="AN148" s="11">
        <f t="shared" si="75"/>
        <v>0</v>
      </c>
      <c r="AO148" s="12">
        <f t="shared" si="76"/>
        <v>0</v>
      </c>
    </row>
    <row r="149" spans="1:41" ht="14.25" thickTop="1" thickBot="1" x14ac:dyDescent="0.25">
      <c r="A149" s="12" t="s">
        <v>38</v>
      </c>
      <c r="B149" s="324" t="s">
        <v>42</v>
      </c>
      <c r="C149" s="425" t="s">
        <v>535</v>
      </c>
      <c r="D149" s="71" t="s">
        <v>102</v>
      </c>
      <c r="E149" s="72" t="s">
        <v>6</v>
      </c>
      <c r="F149" s="382"/>
      <c r="G149" s="73"/>
      <c r="H149" s="74">
        <f t="shared" si="78"/>
        <v>365</v>
      </c>
      <c r="I149" s="75"/>
      <c r="J149" s="79">
        <v>91</v>
      </c>
      <c r="K149" s="77">
        <v>0.7</v>
      </c>
      <c r="L149" s="78">
        <f t="shared" si="47"/>
        <v>63.699999999999996</v>
      </c>
      <c r="M149" s="78">
        <v>33</v>
      </c>
      <c r="N149" s="80">
        <f t="shared" si="77"/>
        <v>0</v>
      </c>
      <c r="O149" s="80">
        <f t="shared" si="64"/>
        <v>0</v>
      </c>
      <c r="P149" s="264">
        <f t="shared" si="48"/>
        <v>0</v>
      </c>
      <c r="Q149" s="81">
        <v>8.6</v>
      </c>
      <c r="R149" s="80">
        <f t="shared" si="65"/>
        <v>0</v>
      </c>
      <c r="S149" s="365">
        <v>18.5</v>
      </c>
      <c r="T149" s="80">
        <f>F149*S149</f>
        <v>0</v>
      </c>
      <c r="U149" s="36" t="str">
        <f t="shared" si="66"/>
        <v xml:space="preserve"> </v>
      </c>
      <c r="V149" s="37"/>
      <c r="W149" s="147"/>
      <c r="X149" s="11"/>
      <c r="Y149" s="40">
        <f t="shared" si="67"/>
        <v>0</v>
      </c>
      <c r="Z149" s="41">
        <f t="shared" si="49"/>
        <v>0</v>
      </c>
      <c r="AA149" s="42">
        <f t="shared" si="68"/>
        <v>91</v>
      </c>
      <c r="AB149" s="42">
        <f t="shared" si="69"/>
        <v>63.699999999999996</v>
      </c>
      <c r="AC149" s="43">
        <v>0.7</v>
      </c>
      <c r="AD149" s="148">
        <f t="shared" si="50"/>
        <v>63.699999999999996</v>
      </c>
      <c r="AE149" s="12">
        <f t="shared" si="70"/>
        <v>0</v>
      </c>
      <c r="AF149" s="45">
        <v>0.9</v>
      </c>
      <c r="AG149" s="46">
        <f t="shared" si="71"/>
        <v>0</v>
      </c>
      <c r="AH149" s="11">
        <f t="shared" si="72"/>
        <v>0</v>
      </c>
      <c r="AI149" s="11"/>
      <c r="AJ149" s="11">
        <f t="shared" si="73"/>
        <v>0</v>
      </c>
      <c r="AK149" s="11"/>
      <c r="AL149" s="11">
        <f t="shared" si="74"/>
        <v>0</v>
      </c>
      <c r="AN149" s="11">
        <f t="shared" si="75"/>
        <v>0</v>
      </c>
      <c r="AO149" s="12">
        <f t="shared" si="76"/>
        <v>0</v>
      </c>
    </row>
    <row r="150" spans="1:41" ht="14.25" thickTop="1" thickBot="1" x14ac:dyDescent="0.25">
      <c r="A150" s="12" t="s">
        <v>38</v>
      </c>
      <c r="B150" s="324" t="s">
        <v>42</v>
      </c>
      <c r="C150" s="425" t="s">
        <v>535</v>
      </c>
      <c r="D150" s="71" t="s">
        <v>103</v>
      </c>
      <c r="E150" s="92" t="s">
        <v>5</v>
      </c>
      <c r="F150" s="382"/>
      <c r="G150" s="73"/>
      <c r="H150" s="74">
        <f t="shared" si="78"/>
        <v>365</v>
      </c>
      <c r="I150" s="75"/>
      <c r="J150" s="79">
        <v>111</v>
      </c>
      <c r="K150" s="77">
        <v>0.85</v>
      </c>
      <c r="L150" s="78">
        <f t="shared" si="47"/>
        <v>94.35</v>
      </c>
      <c r="M150" s="78">
        <v>42</v>
      </c>
      <c r="N150" s="80">
        <f t="shared" si="77"/>
        <v>0</v>
      </c>
      <c r="O150" s="80">
        <f t="shared" si="64"/>
        <v>0</v>
      </c>
      <c r="P150" s="264">
        <f t="shared" si="48"/>
        <v>0</v>
      </c>
      <c r="Q150" s="81">
        <v>22.9</v>
      </c>
      <c r="R150" s="80">
        <f t="shared" si="65"/>
        <v>0</v>
      </c>
      <c r="S150" s="365"/>
      <c r="T150" s="80"/>
      <c r="U150" s="36" t="str">
        <f t="shared" si="66"/>
        <v xml:space="preserve"> </v>
      </c>
      <c r="V150" s="37"/>
      <c r="W150" s="147"/>
      <c r="X150" s="11"/>
      <c r="Y150" s="40">
        <f t="shared" si="67"/>
        <v>0</v>
      </c>
      <c r="Z150" s="41">
        <f t="shared" si="49"/>
        <v>0</v>
      </c>
      <c r="AA150" s="42">
        <f t="shared" si="68"/>
        <v>111</v>
      </c>
      <c r="AB150" s="42">
        <f t="shared" si="69"/>
        <v>94.35</v>
      </c>
      <c r="AC150" s="43">
        <v>0.7</v>
      </c>
      <c r="AD150" s="149">
        <f t="shared" si="50"/>
        <v>94.35</v>
      </c>
      <c r="AE150" s="12">
        <f t="shared" si="70"/>
        <v>0</v>
      </c>
      <c r="AF150" s="45">
        <v>0.9</v>
      </c>
      <c r="AG150" s="46">
        <f t="shared" si="71"/>
        <v>0</v>
      </c>
      <c r="AH150" s="11">
        <f t="shared" si="72"/>
        <v>0</v>
      </c>
      <c r="AI150" s="11"/>
      <c r="AJ150" s="11">
        <f t="shared" si="73"/>
        <v>0</v>
      </c>
      <c r="AK150" s="11"/>
      <c r="AL150" s="11">
        <f t="shared" si="74"/>
        <v>0</v>
      </c>
      <c r="AN150" s="11">
        <f t="shared" si="75"/>
        <v>0</v>
      </c>
      <c r="AO150" s="12">
        <f t="shared" si="76"/>
        <v>0</v>
      </c>
    </row>
    <row r="151" spans="1:41" ht="14.25" thickTop="1" thickBot="1" x14ac:dyDescent="0.25">
      <c r="A151" s="12" t="s">
        <v>38</v>
      </c>
      <c r="B151" s="324" t="s">
        <v>42</v>
      </c>
      <c r="C151" s="425" t="s">
        <v>535</v>
      </c>
      <c r="D151" s="71" t="s">
        <v>103</v>
      </c>
      <c r="E151" s="72" t="s">
        <v>6</v>
      </c>
      <c r="F151" s="382"/>
      <c r="G151" s="73"/>
      <c r="H151" s="74">
        <f t="shared" si="78"/>
        <v>365</v>
      </c>
      <c r="I151" s="75"/>
      <c r="J151" s="79">
        <v>111</v>
      </c>
      <c r="K151" s="77">
        <v>0.7</v>
      </c>
      <c r="L151" s="78">
        <f t="shared" si="47"/>
        <v>77.699999999999989</v>
      </c>
      <c r="M151" s="78">
        <v>42</v>
      </c>
      <c r="N151" s="80">
        <f t="shared" si="77"/>
        <v>0</v>
      </c>
      <c r="O151" s="80">
        <f t="shared" si="64"/>
        <v>0</v>
      </c>
      <c r="P151" s="264">
        <f t="shared" si="48"/>
        <v>0</v>
      </c>
      <c r="Q151" s="81">
        <v>9</v>
      </c>
      <c r="R151" s="80">
        <f t="shared" si="65"/>
        <v>0</v>
      </c>
      <c r="S151" s="365">
        <v>19.75</v>
      </c>
      <c r="T151" s="80">
        <f>F151*S151</f>
        <v>0</v>
      </c>
      <c r="U151" s="36" t="str">
        <f t="shared" si="66"/>
        <v xml:space="preserve"> </v>
      </c>
      <c r="V151" s="37"/>
      <c r="W151" s="147"/>
      <c r="X151" s="11"/>
      <c r="Y151" s="40">
        <f t="shared" si="67"/>
        <v>0</v>
      </c>
      <c r="Z151" s="41">
        <f t="shared" si="49"/>
        <v>0</v>
      </c>
      <c r="AA151" s="42">
        <f t="shared" si="68"/>
        <v>111</v>
      </c>
      <c r="AB151" s="42">
        <f t="shared" si="69"/>
        <v>77.699999999999989</v>
      </c>
      <c r="AC151" s="43">
        <v>0.7</v>
      </c>
      <c r="AD151" s="148">
        <f t="shared" si="50"/>
        <v>77.699999999999989</v>
      </c>
      <c r="AE151" s="12">
        <f t="shared" si="70"/>
        <v>0</v>
      </c>
      <c r="AF151" s="45">
        <v>0.9</v>
      </c>
      <c r="AG151" s="46">
        <f t="shared" si="71"/>
        <v>0</v>
      </c>
      <c r="AH151" s="11">
        <f t="shared" si="72"/>
        <v>0</v>
      </c>
      <c r="AI151" s="11"/>
      <c r="AJ151" s="11">
        <f t="shared" si="73"/>
        <v>0</v>
      </c>
      <c r="AK151" s="11"/>
      <c r="AL151" s="11">
        <f t="shared" si="74"/>
        <v>0</v>
      </c>
      <c r="AN151" s="11">
        <f t="shared" si="75"/>
        <v>0</v>
      </c>
      <c r="AO151" s="12">
        <f t="shared" si="76"/>
        <v>0</v>
      </c>
    </row>
    <row r="152" spans="1:41" ht="14.25" thickTop="1" thickBot="1" x14ac:dyDescent="0.25">
      <c r="A152" s="12" t="s">
        <v>38</v>
      </c>
      <c r="B152" s="324" t="s">
        <v>42</v>
      </c>
      <c r="C152" s="425" t="s">
        <v>535</v>
      </c>
      <c r="D152" s="71" t="s">
        <v>104</v>
      </c>
      <c r="E152" s="92" t="s">
        <v>5</v>
      </c>
      <c r="F152" s="382"/>
      <c r="G152" s="73"/>
      <c r="H152" s="74">
        <f t="shared" si="78"/>
        <v>365</v>
      </c>
      <c r="I152" s="75"/>
      <c r="J152" s="79">
        <v>111</v>
      </c>
      <c r="K152" s="77">
        <v>0.85</v>
      </c>
      <c r="L152" s="78">
        <f t="shared" ref="L152:L222" si="79">AD152</f>
        <v>94.35</v>
      </c>
      <c r="M152" s="78">
        <v>42</v>
      </c>
      <c r="N152" s="80">
        <f t="shared" si="77"/>
        <v>0</v>
      </c>
      <c r="O152" s="80">
        <f t="shared" si="64"/>
        <v>0</v>
      </c>
      <c r="P152" s="264">
        <f t="shared" ref="P152:P237" si="80">F152*M152</f>
        <v>0</v>
      </c>
      <c r="Q152" s="81">
        <v>28.5</v>
      </c>
      <c r="R152" s="80">
        <f t="shared" si="65"/>
        <v>0</v>
      </c>
      <c r="S152" s="365"/>
      <c r="T152" s="80"/>
      <c r="U152" s="36" t="str">
        <f t="shared" si="66"/>
        <v xml:space="preserve"> </v>
      </c>
      <c r="V152" s="37"/>
      <c r="W152" s="147"/>
      <c r="X152" s="11"/>
      <c r="Y152" s="40">
        <f t="shared" si="67"/>
        <v>0</v>
      </c>
      <c r="Z152" s="41">
        <f t="shared" ref="Z152:Z237" si="81">Y152*AC152</f>
        <v>0</v>
      </c>
      <c r="AA152" s="42">
        <f t="shared" si="68"/>
        <v>111</v>
      </c>
      <c r="AB152" s="42">
        <f t="shared" si="69"/>
        <v>94.35</v>
      </c>
      <c r="AC152" s="43">
        <v>0.7</v>
      </c>
      <c r="AD152" s="149">
        <f t="shared" ref="AD152:AD222" si="82">Z152+AB152</f>
        <v>94.35</v>
      </c>
      <c r="AE152" s="12">
        <f t="shared" si="70"/>
        <v>0</v>
      </c>
      <c r="AF152" s="45">
        <v>0.9</v>
      </c>
      <c r="AG152" s="46">
        <f t="shared" si="71"/>
        <v>0</v>
      </c>
      <c r="AH152" s="11">
        <f t="shared" si="72"/>
        <v>0</v>
      </c>
      <c r="AI152" s="11"/>
      <c r="AJ152" s="11">
        <f t="shared" si="73"/>
        <v>0</v>
      </c>
      <c r="AK152" s="11"/>
      <c r="AL152" s="11">
        <f t="shared" si="74"/>
        <v>0</v>
      </c>
      <c r="AN152" s="11">
        <f t="shared" si="75"/>
        <v>0</v>
      </c>
      <c r="AO152" s="12">
        <f t="shared" si="76"/>
        <v>0</v>
      </c>
    </row>
    <row r="153" spans="1:41" ht="14.25" thickTop="1" thickBot="1" x14ac:dyDescent="0.25">
      <c r="A153" s="12" t="s">
        <v>38</v>
      </c>
      <c r="B153" s="324" t="s">
        <v>42</v>
      </c>
      <c r="C153" s="426" t="s">
        <v>535</v>
      </c>
      <c r="D153" s="95" t="s">
        <v>104</v>
      </c>
      <c r="E153" s="48" t="s">
        <v>6</v>
      </c>
      <c r="F153" s="381"/>
      <c r="G153" s="49"/>
      <c r="H153" s="50">
        <f t="shared" si="78"/>
        <v>365</v>
      </c>
      <c r="I153" s="51"/>
      <c r="J153" s="96">
        <v>111</v>
      </c>
      <c r="K153" s="53">
        <v>0.7</v>
      </c>
      <c r="L153" s="54">
        <f t="shared" si="79"/>
        <v>77.699999999999989</v>
      </c>
      <c r="M153" s="54">
        <v>42</v>
      </c>
      <c r="N153" s="55">
        <f t="shared" si="77"/>
        <v>0</v>
      </c>
      <c r="O153" s="55">
        <f t="shared" si="64"/>
        <v>0</v>
      </c>
      <c r="P153" s="290">
        <f t="shared" si="80"/>
        <v>0</v>
      </c>
      <c r="Q153" s="56">
        <v>9</v>
      </c>
      <c r="R153" s="55">
        <f t="shared" si="65"/>
        <v>0</v>
      </c>
      <c r="S153" s="54">
        <v>19.75</v>
      </c>
      <c r="T153" s="55">
        <f>F153*S153</f>
        <v>0</v>
      </c>
      <c r="U153" s="36" t="str">
        <f t="shared" si="66"/>
        <v xml:space="preserve"> </v>
      </c>
      <c r="V153" s="37"/>
      <c r="W153" s="147"/>
      <c r="X153" s="11"/>
      <c r="Y153" s="40">
        <f t="shared" si="67"/>
        <v>0</v>
      </c>
      <c r="Z153" s="41">
        <f t="shared" si="81"/>
        <v>0</v>
      </c>
      <c r="AA153" s="42">
        <f t="shared" si="68"/>
        <v>111</v>
      </c>
      <c r="AB153" s="42">
        <f t="shared" si="69"/>
        <v>77.699999999999989</v>
      </c>
      <c r="AC153" s="43">
        <v>0.7</v>
      </c>
      <c r="AD153" s="60">
        <f t="shared" si="82"/>
        <v>77.699999999999989</v>
      </c>
      <c r="AE153" s="12">
        <f t="shared" si="70"/>
        <v>0</v>
      </c>
      <c r="AF153" s="194">
        <v>0.9</v>
      </c>
      <c r="AG153" s="113">
        <f t="shared" si="71"/>
        <v>0</v>
      </c>
      <c r="AH153" s="11">
        <f t="shared" si="72"/>
        <v>0</v>
      </c>
      <c r="AI153" s="11"/>
      <c r="AJ153" s="11">
        <f t="shared" si="73"/>
        <v>0</v>
      </c>
      <c r="AK153" s="11"/>
      <c r="AL153" s="11">
        <f t="shared" si="74"/>
        <v>0</v>
      </c>
      <c r="AN153" s="11">
        <f t="shared" si="75"/>
        <v>0</v>
      </c>
      <c r="AO153" s="12">
        <f t="shared" si="76"/>
        <v>0</v>
      </c>
    </row>
    <row r="154" spans="1:41" ht="13.5" thickBot="1" x14ac:dyDescent="0.25">
      <c r="A154" s="12" t="s">
        <v>38</v>
      </c>
      <c r="B154" s="324" t="s">
        <v>46</v>
      </c>
      <c r="C154" s="424" t="s">
        <v>548</v>
      </c>
      <c r="D154" s="114" t="s">
        <v>46</v>
      </c>
      <c r="E154" s="115"/>
      <c r="F154" s="379" t="str">
        <f>IF(W154&gt;0,"x"," ")</f>
        <v xml:space="preserve"> </v>
      </c>
      <c r="G154" s="20"/>
      <c r="H154" s="21"/>
      <c r="I154" s="21"/>
      <c r="J154" s="21"/>
      <c r="K154" s="21"/>
      <c r="L154" s="21"/>
      <c r="M154" s="21"/>
      <c r="N154" s="21"/>
      <c r="O154" s="21"/>
      <c r="P154" s="21"/>
      <c r="Q154" s="21"/>
      <c r="R154" s="21"/>
      <c r="S154" s="21"/>
      <c r="T154" s="21"/>
      <c r="U154" s="21"/>
      <c r="V154" s="116">
        <f>SUM(T155:T186)</f>
        <v>0</v>
      </c>
      <c r="W154" s="117">
        <f>SUM(F155:F186)</f>
        <v>0</v>
      </c>
      <c r="X154" s="21"/>
      <c r="Y154" s="21"/>
      <c r="Z154" s="21"/>
      <c r="AA154" s="21"/>
      <c r="AB154" s="21"/>
      <c r="AC154" s="43">
        <v>0.7</v>
      </c>
      <c r="AD154" s="21"/>
      <c r="AE154" s="21"/>
      <c r="AF154" s="21"/>
      <c r="AG154" s="21"/>
      <c r="AH154" s="11"/>
      <c r="AI154" s="22">
        <f>SUM(AH155:AH186)</f>
        <v>0</v>
      </c>
      <c r="AJ154" s="11"/>
      <c r="AK154" s="22">
        <f>SUM(AJ155:AJ186)</f>
        <v>0</v>
      </c>
      <c r="AL154" s="11"/>
      <c r="AM154" s="22">
        <f>SUM(AL155:AL186)</f>
        <v>0</v>
      </c>
      <c r="AN154" s="11"/>
      <c r="AO154" s="12"/>
    </row>
    <row r="155" spans="1:41" ht="13.5" thickBot="1" x14ac:dyDescent="0.25">
      <c r="A155" s="12" t="s">
        <v>38</v>
      </c>
      <c r="B155" s="324" t="s">
        <v>46</v>
      </c>
      <c r="C155" s="599" t="s">
        <v>291</v>
      </c>
      <c r="D155" s="159"/>
      <c r="E155" s="25" t="s">
        <v>5</v>
      </c>
      <c r="F155" s="383"/>
      <c r="G155" s="160"/>
      <c r="H155" s="74">
        <f t="shared" si="78"/>
        <v>365</v>
      </c>
      <c r="I155" s="161"/>
      <c r="J155" s="162" t="s">
        <v>14</v>
      </c>
      <c r="K155" s="163"/>
      <c r="L155" s="164" t="s">
        <v>14</v>
      </c>
      <c r="M155" s="164" t="s">
        <v>14</v>
      </c>
      <c r="N155" s="165"/>
      <c r="O155" s="165"/>
      <c r="P155" s="352"/>
      <c r="Q155" s="1"/>
      <c r="R155" s="166">
        <f t="shared" ref="R155:R175" si="83">F155*Q155</f>
        <v>0</v>
      </c>
      <c r="S155" s="167"/>
      <c r="T155" s="166"/>
      <c r="U155" s="36" t="str">
        <f t="shared" ref="U155:U186" si="84">IF(T155&gt;0,(T155/1.25)," ")</f>
        <v xml:space="preserve"> </v>
      </c>
      <c r="V155" s="168"/>
      <c r="W155" s="125" t="s">
        <v>28</v>
      </c>
      <c r="X155" s="11"/>
      <c r="Y155" s="39"/>
      <c r="Z155" s="11"/>
      <c r="AA155" s="11"/>
      <c r="AB155" s="11"/>
      <c r="AC155" s="43">
        <v>0.7</v>
      </c>
      <c r="AD155" s="169"/>
      <c r="AE155" s="12"/>
      <c r="AF155" s="45">
        <v>0.3</v>
      </c>
      <c r="AG155" s="46">
        <f t="shared" ref="AG155:AG186" si="85">F155*AF155</f>
        <v>0</v>
      </c>
      <c r="AH155" s="11">
        <f t="shared" ref="AH155:AH186" si="86">IF(G155=365,IF(I155=1,T155,0),0)</f>
        <v>0</v>
      </c>
      <c r="AI155" s="11"/>
      <c r="AJ155" s="11">
        <f t="shared" ref="AJ155:AJ186" si="87">IF(G155=365,IF(I155=1,U155,0),0)</f>
        <v>0</v>
      </c>
      <c r="AK155" s="11"/>
      <c r="AL155" s="11">
        <f t="shared" ref="AL155:AL186" si="88">IF(G155=365,IF(I155=1,R155,0),0)</f>
        <v>0</v>
      </c>
      <c r="AN155" s="11">
        <f t="shared" ref="AN155:AN186" si="89">IF(G155=365,IF(I155=1,O155,0),0)</f>
        <v>0</v>
      </c>
      <c r="AO155" s="12">
        <f t="shared" ref="AO155:AO186" si="90">IF(G155=365,IF(I155=1,P155,0),0)</f>
        <v>0</v>
      </c>
    </row>
    <row r="156" spans="1:41" ht="13.5" thickBot="1" x14ac:dyDescent="0.25">
      <c r="A156" s="12" t="s">
        <v>38</v>
      </c>
      <c r="B156" s="324" t="s">
        <v>46</v>
      </c>
      <c r="C156" s="600"/>
      <c r="D156" s="126"/>
      <c r="E156" s="48" t="s">
        <v>6</v>
      </c>
      <c r="F156" s="381"/>
      <c r="G156" s="127"/>
      <c r="H156" s="50">
        <f t="shared" si="78"/>
        <v>365</v>
      </c>
      <c r="I156" s="170"/>
      <c r="J156" s="171" t="s">
        <v>14</v>
      </c>
      <c r="K156" s="172"/>
      <c r="L156" s="173" t="s">
        <v>14</v>
      </c>
      <c r="M156" s="173" t="s">
        <v>14</v>
      </c>
      <c r="N156" s="174"/>
      <c r="O156" s="174"/>
      <c r="P156" s="353"/>
      <c r="Q156" s="2"/>
      <c r="R156" s="135">
        <f t="shared" si="83"/>
        <v>0</v>
      </c>
      <c r="S156" s="5"/>
      <c r="T156" s="135">
        <f>F156*S156</f>
        <v>0</v>
      </c>
      <c r="U156" s="36" t="str">
        <f t="shared" si="84"/>
        <v xml:space="preserve"> </v>
      </c>
      <c r="V156" s="168"/>
      <c r="W156" s="175"/>
      <c r="X156" s="11"/>
      <c r="Y156" s="39"/>
      <c r="Z156" s="11"/>
      <c r="AA156" s="11"/>
      <c r="AB156" s="11"/>
      <c r="AC156" s="43">
        <v>0.7</v>
      </c>
      <c r="AD156" s="169"/>
      <c r="AE156" s="12"/>
      <c r="AF156" s="194">
        <v>0.3</v>
      </c>
      <c r="AG156" s="113">
        <f t="shared" si="85"/>
        <v>0</v>
      </c>
      <c r="AH156" s="11">
        <f t="shared" si="86"/>
        <v>0</v>
      </c>
      <c r="AI156" s="11"/>
      <c r="AJ156" s="11">
        <f t="shared" si="87"/>
        <v>0</v>
      </c>
      <c r="AK156" s="11"/>
      <c r="AL156" s="11">
        <f t="shared" si="88"/>
        <v>0</v>
      </c>
      <c r="AN156" s="11">
        <f t="shared" si="89"/>
        <v>0</v>
      </c>
      <c r="AO156" s="12">
        <f t="shared" si="90"/>
        <v>0</v>
      </c>
    </row>
    <row r="157" spans="1:41" ht="13.5" thickBot="1" x14ac:dyDescent="0.25">
      <c r="A157" s="12" t="s">
        <v>38</v>
      </c>
      <c r="B157" s="324" t="s">
        <v>46</v>
      </c>
      <c r="C157" s="430" t="s">
        <v>49</v>
      </c>
      <c r="D157" s="176" t="s">
        <v>390</v>
      </c>
      <c r="E157" s="177" t="s">
        <v>5</v>
      </c>
      <c r="F157" s="383"/>
      <c r="G157" s="139"/>
      <c r="H157" s="27">
        <f t="shared" si="78"/>
        <v>365</v>
      </c>
      <c r="I157" s="140"/>
      <c r="J157" s="178">
        <v>31</v>
      </c>
      <c r="K157" s="142">
        <v>0.85</v>
      </c>
      <c r="L157" s="143">
        <f t="shared" si="79"/>
        <v>26.349999999999998</v>
      </c>
      <c r="M157" s="143">
        <v>12.6</v>
      </c>
      <c r="N157" s="144">
        <f t="shared" ref="N157:N220" si="91">F157*J157</f>
        <v>0</v>
      </c>
      <c r="O157" s="144">
        <f t="shared" ref="O157:O175" si="92">L157*F157</f>
        <v>0</v>
      </c>
      <c r="P157" s="351">
        <f t="shared" si="80"/>
        <v>0</v>
      </c>
      <c r="Q157" s="145">
        <v>4</v>
      </c>
      <c r="R157" s="144">
        <f t="shared" si="83"/>
        <v>0</v>
      </c>
      <c r="S157" s="152"/>
      <c r="T157" s="144"/>
      <c r="U157" s="36" t="str">
        <f t="shared" si="84"/>
        <v xml:space="preserve"> </v>
      </c>
      <c r="V157" s="37"/>
      <c r="W157" s="179"/>
      <c r="X157" s="11"/>
      <c r="Y157" s="39">
        <f t="shared" ref="Y157:Y175" si="93">J157*(G157*I157)/365</f>
        <v>0</v>
      </c>
      <c r="Z157" s="180">
        <f t="shared" si="81"/>
        <v>0</v>
      </c>
      <c r="AA157" s="11">
        <f t="shared" ref="AA157:AA175" si="94">J157*(H157+(G157*(1-I157)))/365</f>
        <v>31</v>
      </c>
      <c r="AB157" s="11">
        <f t="shared" ref="AB157:AB175" si="95">AA157*K157</f>
        <v>26.349999999999998</v>
      </c>
      <c r="AC157" s="43">
        <v>0.7</v>
      </c>
      <c r="AD157" s="69">
        <f t="shared" si="82"/>
        <v>26.349999999999998</v>
      </c>
      <c r="AE157" s="12">
        <f t="shared" ref="AE157:AE186" si="96">F157*J157</f>
        <v>0</v>
      </c>
      <c r="AF157" s="156">
        <v>0.3</v>
      </c>
      <c r="AG157" s="157">
        <f t="shared" si="85"/>
        <v>0</v>
      </c>
      <c r="AH157" s="11">
        <f t="shared" si="86"/>
        <v>0</v>
      </c>
      <c r="AI157" s="11"/>
      <c r="AJ157" s="11">
        <f t="shared" si="87"/>
        <v>0</v>
      </c>
      <c r="AK157" s="11"/>
      <c r="AL157" s="11">
        <f t="shared" si="88"/>
        <v>0</v>
      </c>
      <c r="AN157" s="11">
        <f t="shared" si="89"/>
        <v>0</v>
      </c>
      <c r="AO157" s="12">
        <f t="shared" si="90"/>
        <v>0</v>
      </c>
    </row>
    <row r="158" spans="1:41" ht="14.25" thickTop="1" thickBot="1" x14ac:dyDescent="0.25">
      <c r="A158" s="12" t="s">
        <v>38</v>
      </c>
      <c r="B158" s="324" t="s">
        <v>46</v>
      </c>
      <c r="C158" s="425" t="s">
        <v>49</v>
      </c>
      <c r="D158" s="181" t="s">
        <v>390</v>
      </c>
      <c r="E158" s="72" t="s">
        <v>6</v>
      </c>
      <c r="F158" s="382"/>
      <c r="G158" s="73"/>
      <c r="H158" s="74">
        <f t="shared" si="78"/>
        <v>365</v>
      </c>
      <c r="I158" s="75"/>
      <c r="J158" s="76">
        <v>31</v>
      </c>
      <c r="K158" s="77">
        <v>0.7</v>
      </c>
      <c r="L158" s="78">
        <f t="shared" si="79"/>
        <v>21.7</v>
      </c>
      <c r="M158" s="78">
        <v>12.6</v>
      </c>
      <c r="N158" s="80">
        <f t="shared" si="91"/>
        <v>0</v>
      </c>
      <c r="O158" s="80">
        <f t="shared" si="92"/>
        <v>0</v>
      </c>
      <c r="P158" s="264">
        <f t="shared" si="80"/>
        <v>0</v>
      </c>
      <c r="Q158" s="81">
        <v>0.5</v>
      </c>
      <c r="R158" s="80">
        <f t="shared" si="83"/>
        <v>0</v>
      </c>
      <c r="S158" s="153">
        <v>0.42299999999999999</v>
      </c>
      <c r="T158" s="80">
        <f>F158*S158</f>
        <v>0</v>
      </c>
      <c r="U158" s="36" t="str">
        <f t="shared" si="84"/>
        <v xml:space="preserve"> </v>
      </c>
      <c r="V158" s="37"/>
      <c r="W158" s="147"/>
      <c r="X158" s="11"/>
      <c r="Y158" s="39">
        <f t="shared" si="93"/>
        <v>0</v>
      </c>
      <c r="Z158" s="180">
        <f t="shared" si="81"/>
        <v>0</v>
      </c>
      <c r="AA158" s="11">
        <f t="shared" si="94"/>
        <v>31</v>
      </c>
      <c r="AB158" s="11">
        <f t="shared" si="95"/>
        <v>21.7</v>
      </c>
      <c r="AC158" s="43">
        <v>0.7</v>
      </c>
      <c r="AD158" s="60">
        <f t="shared" si="82"/>
        <v>21.7</v>
      </c>
      <c r="AE158" s="12">
        <f t="shared" si="96"/>
        <v>0</v>
      </c>
      <c r="AF158" s="45">
        <v>0.3</v>
      </c>
      <c r="AG158" s="46">
        <f t="shared" si="85"/>
        <v>0</v>
      </c>
      <c r="AH158" s="11">
        <f t="shared" si="86"/>
        <v>0</v>
      </c>
      <c r="AI158" s="11"/>
      <c r="AJ158" s="11">
        <f t="shared" si="87"/>
        <v>0</v>
      </c>
      <c r="AK158" s="11"/>
      <c r="AL158" s="11">
        <f t="shared" si="88"/>
        <v>0</v>
      </c>
      <c r="AN158" s="11">
        <f t="shared" si="89"/>
        <v>0</v>
      </c>
      <c r="AO158" s="12">
        <f t="shared" si="90"/>
        <v>0</v>
      </c>
    </row>
    <row r="159" spans="1:41" ht="25.5" thickTop="1" thickBot="1" x14ac:dyDescent="0.25">
      <c r="A159" s="12" t="s">
        <v>38</v>
      </c>
      <c r="B159" s="324" t="s">
        <v>46</v>
      </c>
      <c r="C159" s="425" t="s">
        <v>49</v>
      </c>
      <c r="D159" s="181" t="s">
        <v>292</v>
      </c>
      <c r="E159" s="182" t="s">
        <v>5</v>
      </c>
      <c r="F159" s="382"/>
      <c r="G159" s="73"/>
      <c r="H159" s="74">
        <f t="shared" si="78"/>
        <v>365</v>
      </c>
      <c r="I159" s="75"/>
      <c r="J159" s="76">
        <v>30.7</v>
      </c>
      <c r="K159" s="77">
        <v>0.85</v>
      </c>
      <c r="L159" s="78">
        <f>AD159</f>
        <v>26.094999999999999</v>
      </c>
      <c r="M159" s="78">
        <v>16.5</v>
      </c>
      <c r="N159" s="80">
        <f t="shared" si="91"/>
        <v>0</v>
      </c>
      <c r="O159" s="80">
        <f t="shared" si="92"/>
        <v>0</v>
      </c>
      <c r="P159" s="264">
        <f>F159*M159</f>
        <v>0</v>
      </c>
      <c r="Q159" s="81">
        <v>4</v>
      </c>
      <c r="R159" s="80">
        <f t="shared" si="83"/>
        <v>0</v>
      </c>
      <c r="S159" s="153"/>
      <c r="T159" s="80"/>
      <c r="U159" s="36" t="str">
        <f t="shared" si="84"/>
        <v xml:space="preserve"> </v>
      </c>
      <c r="V159" s="37"/>
      <c r="W159" s="179"/>
      <c r="X159" s="11"/>
      <c r="Y159" s="39">
        <f t="shared" si="93"/>
        <v>0</v>
      </c>
      <c r="Z159" s="180">
        <f>Y159*AC159</f>
        <v>0</v>
      </c>
      <c r="AA159" s="11">
        <f t="shared" si="94"/>
        <v>30.7</v>
      </c>
      <c r="AB159" s="11">
        <f t="shared" si="95"/>
        <v>26.094999999999999</v>
      </c>
      <c r="AC159" s="43">
        <v>0.7</v>
      </c>
      <c r="AD159" s="69">
        <f>Z159+AB159</f>
        <v>26.094999999999999</v>
      </c>
      <c r="AE159" s="12">
        <f t="shared" si="96"/>
        <v>0</v>
      </c>
      <c r="AF159" s="45">
        <v>0.3</v>
      </c>
      <c r="AG159" s="46">
        <f t="shared" si="85"/>
        <v>0</v>
      </c>
      <c r="AH159" s="11">
        <f t="shared" si="86"/>
        <v>0</v>
      </c>
      <c r="AI159" s="11"/>
      <c r="AJ159" s="11">
        <f t="shared" si="87"/>
        <v>0</v>
      </c>
      <c r="AK159" s="11"/>
      <c r="AL159" s="11">
        <f t="shared" si="88"/>
        <v>0</v>
      </c>
      <c r="AN159" s="11">
        <f t="shared" si="89"/>
        <v>0</v>
      </c>
      <c r="AO159" s="12">
        <f t="shared" si="90"/>
        <v>0</v>
      </c>
    </row>
    <row r="160" spans="1:41" ht="25.5" thickTop="1" thickBot="1" x14ac:dyDescent="0.25">
      <c r="A160" s="12" t="s">
        <v>38</v>
      </c>
      <c r="B160" s="324" t="s">
        <v>46</v>
      </c>
      <c r="C160" s="425" t="s">
        <v>49</v>
      </c>
      <c r="D160" s="181" t="s">
        <v>292</v>
      </c>
      <c r="E160" s="72" t="s">
        <v>6</v>
      </c>
      <c r="F160" s="382"/>
      <c r="G160" s="73"/>
      <c r="H160" s="74">
        <f t="shared" si="78"/>
        <v>365</v>
      </c>
      <c r="I160" s="75"/>
      <c r="J160" s="76">
        <v>30.7</v>
      </c>
      <c r="K160" s="77">
        <v>0.7</v>
      </c>
      <c r="L160" s="78">
        <f>AD160</f>
        <v>21.49</v>
      </c>
      <c r="M160" s="78">
        <v>16.5</v>
      </c>
      <c r="N160" s="80">
        <f t="shared" si="91"/>
        <v>0</v>
      </c>
      <c r="O160" s="80">
        <f t="shared" si="92"/>
        <v>0</v>
      </c>
      <c r="P160" s="264">
        <f>F160*M160</f>
        <v>0</v>
      </c>
      <c r="Q160" s="81">
        <v>0.5</v>
      </c>
      <c r="R160" s="80">
        <f t="shared" si="83"/>
        <v>0</v>
      </c>
      <c r="S160" s="153">
        <v>0.42299999999999999</v>
      </c>
      <c r="T160" s="80">
        <f>F160*S160</f>
        <v>0</v>
      </c>
      <c r="U160" s="36" t="str">
        <f t="shared" si="84"/>
        <v xml:space="preserve"> </v>
      </c>
      <c r="V160" s="37"/>
      <c r="W160" s="147"/>
      <c r="X160" s="11"/>
      <c r="Y160" s="39">
        <f t="shared" si="93"/>
        <v>0</v>
      </c>
      <c r="Z160" s="180">
        <f>Y160*AC160</f>
        <v>0</v>
      </c>
      <c r="AA160" s="11">
        <f t="shared" si="94"/>
        <v>30.7</v>
      </c>
      <c r="AB160" s="11">
        <f t="shared" si="95"/>
        <v>21.49</v>
      </c>
      <c r="AC160" s="43">
        <v>0.7</v>
      </c>
      <c r="AD160" s="60">
        <f>Z160+AB160</f>
        <v>21.49</v>
      </c>
      <c r="AE160" s="12">
        <f t="shared" si="96"/>
        <v>0</v>
      </c>
      <c r="AF160" s="45">
        <v>0.3</v>
      </c>
      <c r="AG160" s="46">
        <f t="shared" si="85"/>
        <v>0</v>
      </c>
      <c r="AH160" s="11">
        <f t="shared" si="86"/>
        <v>0</v>
      </c>
      <c r="AI160" s="11"/>
      <c r="AJ160" s="11">
        <f t="shared" si="87"/>
        <v>0</v>
      </c>
      <c r="AK160" s="11"/>
      <c r="AL160" s="11">
        <f t="shared" si="88"/>
        <v>0</v>
      </c>
      <c r="AN160" s="11">
        <f t="shared" si="89"/>
        <v>0</v>
      </c>
      <c r="AO160" s="12">
        <f t="shared" si="90"/>
        <v>0</v>
      </c>
    </row>
    <row r="161" spans="1:41" ht="25.5" thickTop="1" thickBot="1" x14ac:dyDescent="0.25">
      <c r="A161" s="12" t="s">
        <v>38</v>
      </c>
      <c r="B161" s="324" t="s">
        <v>46</v>
      </c>
      <c r="C161" s="425" t="s">
        <v>49</v>
      </c>
      <c r="D161" s="181" t="s">
        <v>293</v>
      </c>
      <c r="E161" s="182" t="s">
        <v>5</v>
      </c>
      <c r="F161" s="382"/>
      <c r="G161" s="73"/>
      <c r="H161" s="74">
        <f t="shared" si="78"/>
        <v>365</v>
      </c>
      <c r="I161" s="75"/>
      <c r="J161" s="76">
        <v>28.3</v>
      </c>
      <c r="K161" s="77">
        <v>0.85</v>
      </c>
      <c r="L161" s="78">
        <f>AD161</f>
        <v>24.055</v>
      </c>
      <c r="M161" s="78">
        <v>13.3</v>
      </c>
      <c r="N161" s="80">
        <f t="shared" si="91"/>
        <v>0</v>
      </c>
      <c r="O161" s="80">
        <f t="shared" si="92"/>
        <v>0</v>
      </c>
      <c r="P161" s="264">
        <f>F161*M161</f>
        <v>0</v>
      </c>
      <c r="Q161" s="81">
        <v>4</v>
      </c>
      <c r="R161" s="80">
        <f t="shared" si="83"/>
        <v>0</v>
      </c>
      <c r="S161" s="153"/>
      <c r="T161" s="80"/>
      <c r="U161" s="36" t="str">
        <f t="shared" si="84"/>
        <v xml:space="preserve"> </v>
      </c>
      <c r="V161" s="37"/>
      <c r="W161" s="179"/>
      <c r="X161" s="11"/>
      <c r="Y161" s="39">
        <f t="shared" si="93"/>
        <v>0</v>
      </c>
      <c r="Z161" s="180">
        <f>Y161*AC161</f>
        <v>0</v>
      </c>
      <c r="AA161" s="11">
        <f t="shared" si="94"/>
        <v>28.3</v>
      </c>
      <c r="AB161" s="11">
        <f t="shared" si="95"/>
        <v>24.055</v>
      </c>
      <c r="AC161" s="43">
        <v>0.7</v>
      </c>
      <c r="AD161" s="69">
        <f>Z161+AB161</f>
        <v>24.055</v>
      </c>
      <c r="AE161" s="12">
        <f t="shared" si="96"/>
        <v>0</v>
      </c>
      <c r="AF161" s="45">
        <v>0.3</v>
      </c>
      <c r="AG161" s="46">
        <f t="shared" si="85"/>
        <v>0</v>
      </c>
      <c r="AH161" s="11">
        <f t="shared" si="86"/>
        <v>0</v>
      </c>
      <c r="AI161" s="11"/>
      <c r="AJ161" s="11">
        <f t="shared" si="87"/>
        <v>0</v>
      </c>
      <c r="AK161" s="11"/>
      <c r="AL161" s="11">
        <f t="shared" si="88"/>
        <v>0</v>
      </c>
      <c r="AN161" s="11">
        <f t="shared" si="89"/>
        <v>0</v>
      </c>
      <c r="AO161" s="12">
        <f t="shared" si="90"/>
        <v>0</v>
      </c>
    </row>
    <row r="162" spans="1:41" ht="25.5" thickTop="1" thickBot="1" x14ac:dyDescent="0.25">
      <c r="A162" s="12" t="s">
        <v>38</v>
      </c>
      <c r="B162" s="324" t="s">
        <v>46</v>
      </c>
      <c r="C162" s="425" t="s">
        <v>49</v>
      </c>
      <c r="D162" s="181" t="s">
        <v>293</v>
      </c>
      <c r="E162" s="72" t="s">
        <v>6</v>
      </c>
      <c r="F162" s="382"/>
      <c r="G162" s="73"/>
      <c r="H162" s="74">
        <f t="shared" si="78"/>
        <v>365</v>
      </c>
      <c r="I162" s="75"/>
      <c r="J162" s="76">
        <v>28.3</v>
      </c>
      <c r="K162" s="77">
        <v>0.7</v>
      </c>
      <c r="L162" s="78">
        <f>AD162</f>
        <v>19.809999999999999</v>
      </c>
      <c r="M162" s="78">
        <v>13.3</v>
      </c>
      <c r="N162" s="80">
        <f t="shared" si="91"/>
        <v>0</v>
      </c>
      <c r="O162" s="80">
        <f t="shared" si="92"/>
        <v>0</v>
      </c>
      <c r="P162" s="264">
        <f>F162*M162</f>
        <v>0</v>
      </c>
      <c r="Q162" s="81">
        <v>0.5</v>
      </c>
      <c r="R162" s="80">
        <f t="shared" si="83"/>
        <v>0</v>
      </c>
      <c r="S162" s="153">
        <v>0.42299999999999999</v>
      </c>
      <c r="T162" s="80">
        <f>F162*S162</f>
        <v>0</v>
      </c>
      <c r="U162" s="36" t="str">
        <f t="shared" si="84"/>
        <v xml:space="preserve"> </v>
      </c>
      <c r="V162" s="37"/>
      <c r="W162" s="147"/>
      <c r="X162" s="11"/>
      <c r="Y162" s="39">
        <f t="shared" si="93"/>
        <v>0</v>
      </c>
      <c r="Z162" s="180">
        <f>Y162*AC162</f>
        <v>0</v>
      </c>
      <c r="AA162" s="11">
        <f t="shared" si="94"/>
        <v>28.3</v>
      </c>
      <c r="AB162" s="11">
        <f t="shared" si="95"/>
        <v>19.809999999999999</v>
      </c>
      <c r="AC162" s="43">
        <v>0.7</v>
      </c>
      <c r="AD162" s="60">
        <f>Z162+AB162</f>
        <v>19.809999999999999</v>
      </c>
      <c r="AE162" s="12">
        <f t="shared" si="96"/>
        <v>0</v>
      </c>
      <c r="AF162" s="45">
        <v>0.3</v>
      </c>
      <c r="AG162" s="46">
        <f t="shared" si="85"/>
        <v>0</v>
      </c>
      <c r="AH162" s="11">
        <f t="shared" si="86"/>
        <v>0</v>
      </c>
      <c r="AI162" s="11"/>
      <c r="AJ162" s="11">
        <f t="shared" si="87"/>
        <v>0</v>
      </c>
      <c r="AK162" s="11"/>
      <c r="AL162" s="11">
        <f t="shared" si="88"/>
        <v>0</v>
      </c>
      <c r="AN162" s="11">
        <f t="shared" si="89"/>
        <v>0</v>
      </c>
      <c r="AO162" s="12">
        <f t="shared" si="90"/>
        <v>0</v>
      </c>
    </row>
    <row r="163" spans="1:41" ht="25.5" thickTop="1" thickBot="1" x14ac:dyDescent="0.25">
      <c r="A163" s="12" t="s">
        <v>38</v>
      </c>
      <c r="B163" s="324" t="s">
        <v>46</v>
      </c>
      <c r="C163" s="425" t="s">
        <v>49</v>
      </c>
      <c r="D163" s="181" t="s">
        <v>294</v>
      </c>
      <c r="E163" s="182" t="s">
        <v>5</v>
      </c>
      <c r="F163" s="382"/>
      <c r="G163" s="73"/>
      <c r="H163" s="74">
        <f t="shared" si="78"/>
        <v>365</v>
      </c>
      <c r="I163" s="75"/>
      <c r="J163" s="76">
        <v>15</v>
      </c>
      <c r="K163" s="77">
        <v>0.85</v>
      </c>
      <c r="L163" s="78">
        <f t="shared" ref="L163:L170" si="97">AD163</f>
        <v>12.75</v>
      </c>
      <c r="M163" s="78">
        <v>8.1999999999999993</v>
      </c>
      <c r="N163" s="80">
        <f t="shared" si="91"/>
        <v>0</v>
      </c>
      <c r="O163" s="80">
        <f t="shared" si="92"/>
        <v>0</v>
      </c>
      <c r="P163" s="264">
        <f t="shared" ref="P163:P170" si="98">F163*M163</f>
        <v>0</v>
      </c>
      <c r="Q163" s="81">
        <v>4</v>
      </c>
      <c r="R163" s="80">
        <f t="shared" si="83"/>
        <v>0</v>
      </c>
      <c r="S163" s="153"/>
      <c r="T163" s="80"/>
      <c r="U163" s="36" t="str">
        <f t="shared" si="84"/>
        <v xml:space="preserve"> </v>
      </c>
      <c r="V163" s="37"/>
      <c r="W163" s="179"/>
      <c r="X163" s="11"/>
      <c r="Y163" s="39">
        <f t="shared" si="93"/>
        <v>0</v>
      </c>
      <c r="Z163" s="180">
        <f t="shared" ref="Z163:Z170" si="99">Y163*AC163</f>
        <v>0</v>
      </c>
      <c r="AA163" s="11">
        <f t="shared" si="94"/>
        <v>15</v>
      </c>
      <c r="AB163" s="11">
        <f t="shared" si="95"/>
        <v>12.75</v>
      </c>
      <c r="AC163" s="43">
        <v>0.7</v>
      </c>
      <c r="AD163" s="69">
        <f t="shared" ref="AD163:AD170" si="100">Z163+AB163</f>
        <v>12.75</v>
      </c>
      <c r="AE163" s="12">
        <f t="shared" si="96"/>
        <v>0</v>
      </c>
      <c r="AF163" s="45">
        <v>0.3</v>
      </c>
      <c r="AG163" s="46">
        <f t="shared" si="85"/>
        <v>0</v>
      </c>
      <c r="AH163" s="11">
        <f t="shared" si="86"/>
        <v>0</v>
      </c>
      <c r="AI163" s="11"/>
      <c r="AJ163" s="11">
        <f t="shared" si="87"/>
        <v>0</v>
      </c>
      <c r="AK163" s="11"/>
      <c r="AL163" s="11">
        <f t="shared" si="88"/>
        <v>0</v>
      </c>
      <c r="AN163" s="11">
        <f t="shared" si="89"/>
        <v>0</v>
      </c>
      <c r="AO163" s="12">
        <f t="shared" si="90"/>
        <v>0</v>
      </c>
    </row>
    <row r="164" spans="1:41" ht="25.5" thickTop="1" thickBot="1" x14ac:dyDescent="0.25">
      <c r="A164" s="12" t="s">
        <v>38</v>
      </c>
      <c r="B164" s="324" t="s">
        <v>46</v>
      </c>
      <c r="C164" s="425" t="s">
        <v>49</v>
      </c>
      <c r="D164" s="181" t="s">
        <v>294</v>
      </c>
      <c r="E164" s="72" t="s">
        <v>6</v>
      </c>
      <c r="F164" s="382"/>
      <c r="G164" s="73"/>
      <c r="H164" s="74">
        <f t="shared" si="78"/>
        <v>365</v>
      </c>
      <c r="I164" s="75"/>
      <c r="J164" s="76">
        <v>13.6</v>
      </c>
      <c r="K164" s="77">
        <v>0.7</v>
      </c>
      <c r="L164" s="78">
        <f t="shared" si="97"/>
        <v>9.52</v>
      </c>
      <c r="M164" s="78">
        <v>6.4</v>
      </c>
      <c r="N164" s="80">
        <f t="shared" si="91"/>
        <v>0</v>
      </c>
      <c r="O164" s="80">
        <f t="shared" si="92"/>
        <v>0</v>
      </c>
      <c r="P164" s="264">
        <f t="shared" si="98"/>
        <v>0</v>
      </c>
      <c r="Q164" s="81">
        <v>0.5</v>
      </c>
      <c r="R164" s="80">
        <f t="shared" si="83"/>
        <v>0</v>
      </c>
      <c r="S164" s="153">
        <v>0.42299999999999999</v>
      </c>
      <c r="T164" s="80">
        <f>F164*S164</f>
        <v>0</v>
      </c>
      <c r="U164" s="36" t="str">
        <f t="shared" si="84"/>
        <v xml:space="preserve"> </v>
      </c>
      <c r="V164" s="37"/>
      <c r="W164" s="147"/>
      <c r="X164" s="11"/>
      <c r="Y164" s="39">
        <f t="shared" si="93"/>
        <v>0</v>
      </c>
      <c r="Z164" s="180">
        <f t="shared" si="99"/>
        <v>0</v>
      </c>
      <c r="AA164" s="11">
        <f t="shared" si="94"/>
        <v>13.6</v>
      </c>
      <c r="AB164" s="11">
        <f t="shared" si="95"/>
        <v>9.52</v>
      </c>
      <c r="AC164" s="43">
        <v>0.7</v>
      </c>
      <c r="AD164" s="60">
        <f t="shared" si="100"/>
        <v>9.52</v>
      </c>
      <c r="AE164" s="12">
        <f t="shared" si="96"/>
        <v>0</v>
      </c>
      <c r="AF164" s="45">
        <v>0.3</v>
      </c>
      <c r="AG164" s="46">
        <f t="shared" si="85"/>
        <v>0</v>
      </c>
      <c r="AH164" s="11">
        <f t="shared" si="86"/>
        <v>0</v>
      </c>
      <c r="AI164" s="11"/>
      <c r="AJ164" s="11">
        <f t="shared" si="87"/>
        <v>0</v>
      </c>
      <c r="AK164" s="11"/>
      <c r="AL164" s="11">
        <f t="shared" si="88"/>
        <v>0</v>
      </c>
      <c r="AN164" s="11">
        <f t="shared" si="89"/>
        <v>0</v>
      </c>
      <c r="AO164" s="12">
        <f t="shared" si="90"/>
        <v>0</v>
      </c>
    </row>
    <row r="165" spans="1:41" ht="25.5" thickTop="1" thickBot="1" x14ac:dyDescent="0.25">
      <c r="A165" s="12" t="s">
        <v>38</v>
      </c>
      <c r="B165" s="324" t="s">
        <v>46</v>
      </c>
      <c r="C165" s="425" t="s">
        <v>49</v>
      </c>
      <c r="D165" s="181" t="s">
        <v>295</v>
      </c>
      <c r="E165" s="182" t="s">
        <v>5</v>
      </c>
      <c r="F165" s="382"/>
      <c r="G165" s="73"/>
      <c r="H165" s="74">
        <f t="shared" si="78"/>
        <v>365</v>
      </c>
      <c r="I165" s="75"/>
      <c r="J165" s="76">
        <v>15</v>
      </c>
      <c r="K165" s="77">
        <v>0.85</v>
      </c>
      <c r="L165" s="78">
        <f t="shared" si="97"/>
        <v>12.75</v>
      </c>
      <c r="M165" s="78">
        <v>8.1999999999999993</v>
      </c>
      <c r="N165" s="80">
        <f t="shared" si="91"/>
        <v>0</v>
      </c>
      <c r="O165" s="80">
        <f t="shared" si="92"/>
        <v>0</v>
      </c>
      <c r="P165" s="264">
        <f t="shared" si="98"/>
        <v>0</v>
      </c>
      <c r="Q165" s="81">
        <v>4</v>
      </c>
      <c r="R165" s="80">
        <f t="shared" si="83"/>
        <v>0</v>
      </c>
      <c r="S165" s="153"/>
      <c r="T165" s="80"/>
      <c r="U165" s="36" t="str">
        <f t="shared" si="84"/>
        <v xml:space="preserve"> </v>
      </c>
      <c r="V165" s="37"/>
      <c r="W165" s="179"/>
      <c r="X165" s="11"/>
      <c r="Y165" s="39">
        <f t="shared" si="93"/>
        <v>0</v>
      </c>
      <c r="Z165" s="180">
        <f t="shared" si="99"/>
        <v>0</v>
      </c>
      <c r="AA165" s="11">
        <f t="shared" si="94"/>
        <v>15</v>
      </c>
      <c r="AB165" s="11">
        <f t="shared" si="95"/>
        <v>12.75</v>
      </c>
      <c r="AC165" s="43">
        <v>0.7</v>
      </c>
      <c r="AD165" s="69">
        <f t="shared" si="100"/>
        <v>12.75</v>
      </c>
      <c r="AE165" s="12">
        <f t="shared" si="96"/>
        <v>0</v>
      </c>
      <c r="AF165" s="45">
        <v>0.3</v>
      </c>
      <c r="AG165" s="46">
        <f t="shared" si="85"/>
        <v>0</v>
      </c>
      <c r="AH165" s="11">
        <f t="shared" si="86"/>
        <v>0</v>
      </c>
      <c r="AI165" s="11"/>
      <c r="AJ165" s="11">
        <f t="shared" si="87"/>
        <v>0</v>
      </c>
      <c r="AK165" s="11"/>
      <c r="AL165" s="11">
        <f t="shared" si="88"/>
        <v>0</v>
      </c>
      <c r="AN165" s="11">
        <f t="shared" si="89"/>
        <v>0</v>
      </c>
      <c r="AO165" s="12">
        <f t="shared" si="90"/>
        <v>0</v>
      </c>
    </row>
    <row r="166" spans="1:41" ht="25.5" thickTop="1" thickBot="1" x14ac:dyDescent="0.25">
      <c r="A166" s="12" t="s">
        <v>38</v>
      </c>
      <c r="B166" s="324" t="s">
        <v>46</v>
      </c>
      <c r="C166" s="425" t="s">
        <v>49</v>
      </c>
      <c r="D166" s="181" t="s">
        <v>295</v>
      </c>
      <c r="E166" s="72" t="s">
        <v>6</v>
      </c>
      <c r="F166" s="382"/>
      <c r="G166" s="73"/>
      <c r="H166" s="74">
        <f t="shared" si="78"/>
        <v>365</v>
      </c>
      <c r="I166" s="75"/>
      <c r="J166" s="76">
        <v>13.6</v>
      </c>
      <c r="K166" s="77">
        <v>0.7</v>
      </c>
      <c r="L166" s="78">
        <f t="shared" si="97"/>
        <v>9.52</v>
      </c>
      <c r="M166" s="78">
        <v>6.4</v>
      </c>
      <c r="N166" s="80">
        <f t="shared" si="91"/>
        <v>0</v>
      </c>
      <c r="O166" s="80">
        <f t="shared" si="92"/>
        <v>0</v>
      </c>
      <c r="P166" s="264">
        <f t="shared" si="98"/>
        <v>0</v>
      </c>
      <c r="Q166" s="81">
        <v>0.5</v>
      </c>
      <c r="R166" s="80">
        <f t="shared" si="83"/>
        <v>0</v>
      </c>
      <c r="S166" s="153">
        <v>0.42299999999999999</v>
      </c>
      <c r="T166" s="80">
        <f>F166*S166</f>
        <v>0</v>
      </c>
      <c r="U166" s="36" t="str">
        <f t="shared" si="84"/>
        <v xml:space="preserve"> </v>
      </c>
      <c r="V166" s="37"/>
      <c r="W166" s="147"/>
      <c r="X166" s="11"/>
      <c r="Y166" s="39">
        <f t="shared" si="93"/>
        <v>0</v>
      </c>
      <c r="Z166" s="180">
        <f t="shared" si="99"/>
        <v>0</v>
      </c>
      <c r="AA166" s="11">
        <f t="shared" si="94"/>
        <v>13.6</v>
      </c>
      <c r="AB166" s="11">
        <f t="shared" si="95"/>
        <v>9.52</v>
      </c>
      <c r="AC166" s="43">
        <v>0.7</v>
      </c>
      <c r="AD166" s="60">
        <f t="shared" si="100"/>
        <v>9.52</v>
      </c>
      <c r="AE166" s="12">
        <f t="shared" si="96"/>
        <v>0</v>
      </c>
      <c r="AF166" s="45">
        <v>0.3</v>
      </c>
      <c r="AG166" s="46">
        <f t="shared" si="85"/>
        <v>0</v>
      </c>
      <c r="AH166" s="11">
        <f t="shared" si="86"/>
        <v>0</v>
      </c>
      <c r="AI166" s="11"/>
      <c r="AJ166" s="11">
        <f t="shared" si="87"/>
        <v>0</v>
      </c>
      <c r="AK166" s="11"/>
      <c r="AL166" s="11">
        <f t="shared" si="88"/>
        <v>0</v>
      </c>
      <c r="AN166" s="11">
        <f t="shared" si="89"/>
        <v>0</v>
      </c>
      <c r="AO166" s="12">
        <f t="shared" si="90"/>
        <v>0</v>
      </c>
    </row>
    <row r="167" spans="1:41" ht="25.5" thickTop="1" thickBot="1" x14ac:dyDescent="0.25">
      <c r="A167" s="12" t="s">
        <v>38</v>
      </c>
      <c r="B167" s="324" t="s">
        <v>46</v>
      </c>
      <c r="C167" s="425" t="s">
        <v>49</v>
      </c>
      <c r="D167" s="181" t="s">
        <v>296</v>
      </c>
      <c r="E167" s="182" t="s">
        <v>5</v>
      </c>
      <c r="F167" s="382"/>
      <c r="G167" s="73"/>
      <c r="H167" s="74">
        <f t="shared" si="78"/>
        <v>365</v>
      </c>
      <c r="I167" s="75"/>
      <c r="J167" s="76">
        <v>36.6</v>
      </c>
      <c r="K167" s="77">
        <v>0.85</v>
      </c>
      <c r="L167" s="78">
        <f t="shared" si="97"/>
        <v>31.11</v>
      </c>
      <c r="M167" s="78">
        <v>19.899999999999999</v>
      </c>
      <c r="N167" s="80">
        <f t="shared" si="91"/>
        <v>0</v>
      </c>
      <c r="O167" s="80">
        <f t="shared" si="92"/>
        <v>0</v>
      </c>
      <c r="P167" s="264">
        <f t="shared" si="98"/>
        <v>0</v>
      </c>
      <c r="Q167" s="81">
        <v>4</v>
      </c>
      <c r="R167" s="80">
        <f t="shared" si="83"/>
        <v>0</v>
      </c>
      <c r="S167" s="153"/>
      <c r="T167" s="80"/>
      <c r="U167" s="36" t="str">
        <f t="shared" si="84"/>
        <v xml:space="preserve"> </v>
      </c>
      <c r="V167" s="37"/>
      <c r="W167" s="179"/>
      <c r="X167" s="11"/>
      <c r="Y167" s="39">
        <f t="shared" si="93"/>
        <v>0</v>
      </c>
      <c r="Z167" s="180">
        <f t="shared" si="99"/>
        <v>0</v>
      </c>
      <c r="AA167" s="11">
        <f t="shared" si="94"/>
        <v>36.6</v>
      </c>
      <c r="AB167" s="11">
        <f t="shared" si="95"/>
        <v>31.11</v>
      </c>
      <c r="AC167" s="43">
        <v>0.7</v>
      </c>
      <c r="AD167" s="69">
        <f t="shared" si="100"/>
        <v>31.11</v>
      </c>
      <c r="AE167" s="12">
        <f t="shared" si="96"/>
        <v>0</v>
      </c>
      <c r="AF167" s="45">
        <v>0.3</v>
      </c>
      <c r="AG167" s="46">
        <f t="shared" si="85"/>
        <v>0</v>
      </c>
      <c r="AH167" s="11">
        <f t="shared" si="86"/>
        <v>0</v>
      </c>
      <c r="AI167" s="11"/>
      <c r="AJ167" s="11">
        <f t="shared" si="87"/>
        <v>0</v>
      </c>
      <c r="AK167" s="11"/>
      <c r="AL167" s="11">
        <f t="shared" si="88"/>
        <v>0</v>
      </c>
      <c r="AN167" s="11">
        <f t="shared" si="89"/>
        <v>0</v>
      </c>
      <c r="AO167" s="12">
        <f t="shared" si="90"/>
        <v>0</v>
      </c>
    </row>
    <row r="168" spans="1:41" ht="25.5" thickTop="1" thickBot="1" x14ac:dyDescent="0.25">
      <c r="A168" s="12" t="s">
        <v>38</v>
      </c>
      <c r="B168" s="324" t="s">
        <v>46</v>
      </c>
      <c r="C168" s="425" t="s">
        <v>49</v>
      </c>
      <c r="D168" s="181" t="s">
        <v>296</v>
      </c>
      <c r="E168" s="72" t="s">
        <v>6</v>
      </c>
      <c r="F168" s="382"/>
      <c r="G168" s="73"/>
      <c r="H168" s="74">
        <f t="shared" si="78"/>
        <v>365</v>
      </c>
      <c r="I168" s="75"/>
      <c r="J168" s="76">
        <v>34</v>
      </c>
      <c r="K168" s="77">
        <v>0.7</v>
      </c>
      <c r="L168" s="78">
        <f t="shared" si="97"/>
        <v>23.799999999999997</v>
      </c>
      <c r="M168" s="78">
        <v>15.8</v>
      </c>
      <c r="N168" s="80">
        <f t="shared" si="91"/>
        <v>0</v>
      </c>
      <c r="O168" s="80">
        <f t="shared" si="92"/>
        <v>0</v>
      </c>
      <c r="P168" s="264">
        <f t="shared" si="98"/>
        <v>0</v>
      </c>
      <c r="Q168" s="81">
        <v>0.5</v>
      </c>
      <c r="R168" s="80">
        <f t="shared" si="83"/>
        <v>0</v>
      </c>
      <c r="S168" s="153">
        <v>0.42299999999999999</v>
      </c>
      <c r="T168" s="80">
        <f>F168*S168</f>
        <v>0</v>
      </c>
      <c r="U168" s="36" t="str">
        <f t="shared" si="84"/>
        <v xml:space="preserve"> </v>
      </c>
      <c r="V168" s="37"/>
      <c r="W168" s="147"/>
      <c r="X168" s="11"/>
      <c r="Y168" s="39">
        <f t="shared" si="93"/>
        <v>0</v>
      </c>
      <c r="Z168" s="180">
        <f t="shared" si="99"/>
        <v>0</v>
      </c>
      <c r="AA168" s="11">
        <f t="shared" si="94"/>
        <v>34</v>
      </c>
      <c r="AB168" s="11">
        <f t="shared" si="95"/>
        <v>23.799999999999997</v>
      </c>
      <c r="AC168" s="43">
        <v>0.7</v>
      </c>
      <c r="AD168" s="60">
        <f t="shared" si="100"/>
        <v>23.799999999999997</v>
      </c>
      <c r="AE168" s="12">
        <f t="shared" si="96"/>
        <v>0</v>
      </c>
      <c r="AF168" s="45">
        <v>0.3</v>
      </c>
      <c r="AG168" s="46">
        <f t="shared" si="85"/>
        <v>0</v>
      </c>
      <c r="AH168" s="11">
        <f t="shared" si="86"/>
        <v>0</v>
      </c>
      <c r="AI168" s="11"/>
      <c r="AJ168" s="11">
        <f t="shared" si="87"/>
        <v>0</v>
      </c>
      <c r="AK168" s="11"/>
      <c r="AL168" s="11">
        <f t="shared" si="88"/>
        <v>0</v>
      </c>
      <c r="AN168" s="11">
        <f t="shared" si="89"/>
        <v>0</v>
      </c>
      <c r="AO168" s="12">
        <f t="shared" si="90"/>
        <v>0</v>
      </c>
    </row>
    <row r="169" spans="1:41" ht="25.5" thickTop="1" thickBot="1" x14ac:dyDescent="0.25">
      <c r="A169" s="12" t="s">
        <v>38</v>
      </c>
      <c r="B169" s="324" t="s">
        <v>46</v>
      </c>
      <c r="C169" s="425" t="s">
        <v>49</v>
      </c>
      <c r="D169" s="181" t="s">
        <v>297</v>
      </c>
      <c r="E169" s="182" t="s">
        <v>5</v>
      </c>
      <c r="F169" s="382"/>
      <c r="G169" s="73"/>
      <c r="H169" s="74">
        <f t="shared" si="78"/>
        <v>365</v>
      </c>
      <c r="I169" s="75"/>
      <c r="J169" s="76">
        <v>36.6</v>
      </c>
      <c r="K169" s="77">
        <v>0.85</v>
      </c>
      <c r="L169" s="78">
        <f t="shared" si="97"/>
        <v>31.11</v>
      </c>
      <c r="M169" s="78">
        <v>19.899999999999999</v>
      </c>
      <c r="N169" s="80">
        <f t="shared" si="91"/>
        <v>0</v>
      </c>
      <c r="O169" s="80">
        <f t="shared" si="92"/>
        <v>0</v>
      </c>
      <c r="P169" s="264">
        <f t="shared" si="98"/>
        <v>0</v>
      </c>
      <c r="Q169" s="81">
        <v>4</v>
      </c>
      <c r="R169" s="80">
        <f t="shared" si="83"/>
        <v>0</v>
      </c>
      <c r="S169" s="153"/>
      <c r="T169" s="80"/>
      <c r="U169" s="36" t="str">
        <f t="shared" si="84"/>
        <v xml:space="preserve"> </v>
      </c>
      <c r="V169" s="37"/>
      <c r="W169" s="179"/>
      <c r="X169" s="11"/>
      <c r="Y169" s="39">
        <f t="shared" si="93"/>
        <v>0</v>
      </c>
      <c r="Z169" s="180">
        <f t="shared" si="99"/>
        <v>0</v>
      </c>
      <c r="AA169" s="11">
        <f t="shared" si="94"/>
        <v>36.6</v>
      </c>
      <c r="AB169" s="11">
        <f t="shared" si="95"/>
        <v>31.11</v>
      </c>
      <c r="AC169" s="43">
        <v>0.7</v>
      </c>
      <c r="AD169" s="69">
        <f t="shared" si="100"/>
        <v>31.11</v>
      </c>
      <c r="AE169" s="12">
        <f t="shared" si="96"/>
        <v>0</v>
      </c>
      <c r="AF169" s="45">
        <v>0.3</v>
      </c>
      <c r="AG169" s="46">
        <f t="shared" si="85"/>
        <v>0</v>
      </c>
      <c r="AH169" s="11">
        <f t="shared" si="86"/>
        <v>0</v>
      </c>
      <c r="AI169" s="11"/>
      <c r="AJ169" s="11">
        <f t="shared" si="87"/>
        <v>0</v>
      </c>
      <c r="AK169" s="11"/>
      <c r="AL169" s="11">
        <f t="shared" si="88"/>
        <v>0</v>
      </c>
      <c r="AN169" s="11">
        <f t="shared" si="89"/>
        <v>0</v>
      </c>
      <c r="AO169" s="12">
        <f t="shared" si="90"/>
        <v>0</v>
      </c>
    </row>
    <row r="170" spans="1:41" ht="25.5" thickTop="1" thickBot="1" x14ac:dyDescent="0.25">
      <c r="A170" s="12" t="s">
        <v>38</v>
      </c>
      <c r="B170" s="324" t="s">
        <v>46</v>
      </c>
      <c r="C170" s="426" t="s">
        <v>49</v>
      </c>
      <c r="D170" s="183" t="s">
        <v>297</v>
      </c>
      <c r="E170" s="48" t="s">
        <v>6</v>
      </c>
      <c r="F170" s="381"/>
      <c r="G170" s="49"/>
      <c r="H170" s="50">
        <f t="shared" si="78"/>
        <v>365</v>
      </c>
      <c r="I170" s="51"/>
      <c r="J170" s="52">
        <v>34</v>
      </c>
      <c r="K170" s="53">
        <v>0.7</v>
      </c>
      <c r="L170" s="54">
        <f t="shared" si="97"/>
        <v>23.799999999999997</v>
      </c>
      <c r="M170" s="54">
        <v>15.8</v>
      </c>
      <c r="N170" s="55">
        <f t="shared" si="91"/>
        <v>0</v>
      </c>
      <c r="O170" s="55">
        <f t="shared" si="92"/>
        <v>0</v>
      </c>
      <c r="P170" s="290">
        <f t="shared" si="98"/>
        <v>0</v>
      </c>
      <c r="Q170" s="56">
        <v>0.5</v>
      </c>
      <c r="R170" s="55">
        <f t="shared" si="83"/>
        <v>0</v>
      </c>
      <c r="S170" s="154">
        <v>0.42299999999999999</v>
      </c>
      <c r="T170" s="55">
        <f>F170*S170</f>
        <v>0</v>
      </c>
      <c r="U170" s="36" t="str">
        <f t="shared" si="84"/>
        <v xml:space="preserve"> </v>
      </c>
      <c r="V170" s="37"/>
      <c r="W170" s="147"/>
      <c r="X170" s="11"/>
      <c r="Y170" s="39">
        <f t="shared" si="93"/>
        <v>0</v>
      </c>
      <c r="Z170" s="180">
        <f t="shared" si="99"/>
        <v>0</v>
      </c>
      <c r="AA170" s="11">
        <f t="shared" si="94"/>
        <v>34</v>
      </c>
      <c r="AB170" s="11">
        <f t="shared" si="95"/>
        <v>23.799999999999997</v>
      </c>
      <c r="AC170" s="43">
        <v>0.7</v>
      </c>
      <c r="AD170" s="60">
        <f t="shared" si="100"/>
        <v>23.799999999999997</v>
      </c>
      <c r="AE170" s="12">
        <f t="shared" si="96"/>
        <v>0</v>
      </c>
      <c r="AF170" s="194">
        <v>0.3</v>
      </c>
      <c r="AG170" s="113">
        <f t="shared" si="85"/>
        <v>0</v>
      </c>
      <c r="AH170" s="11">
        <f t="shared" si="86"/>
        <v>0</v>
      </c>
      <c r="AI170" s="11"/>
      <c r="AJ170" s="11">
        <f t="shared" si="87"/>
        <v>0</v>
      </c>
      <c r="AK170" s="11"/>
      <c r="AL170" s="11">
        <f t="shared" si="88"/>
        <v>0</v>
      </c>
      <c r="AN170" s="11">
        <f t="shared" si="89"/>
        <v>0</v>
      </c>
      <c r="AO170" s="12">
        <f t="shared" si="90"/>
        <v>0</v>
      </c>
    </row>
    <row r="171" spans="1:41" ht="13.5" thickBot="1" x14ac:dyDescent="0.25">
      <c r="A171" s="12" t="s">
        <v>38</v>
      </c>
      <c r="B171" s="324" t="s">
        <v>46</v>
      </c>
      <c r="C171" s="425" t="s">
        <v>391</v>
      </c>
      <c r="D171" s="61" t="s">
        <v>105</v>
      </c>
      <c r="E171" s="138" t="s">
        <v>5</v>
      </c>
      <c r="F171" s="383"/>
      <c r="G171" s="139"/>
      <c r="H171" s="27">
        <f t="shared" si="78"/>
        <v>365</v>
      </c>
      <c r="I171" s="140"/>
      <c r="J171" s="178">
        <v>13</v>
      </c>
      <c r="K171" s="142">
        <v>0.85</v>
      </c>
      <c r="L171" s="143">
        <f t="shared" si="79"/>
        <v>11.049999999999999</v>
      </c>
      <c r="M171" s="143">
        <v>6.5</v>
      </c>
      <c r="N171" s="144">
        <f t="shared" si="91"/>
        <v>0</v>
      </c>
      <c r="O171" s="144">
        <f t="shared" si="92"/>
        <v>0</v>
      </c>
      <c r="P171" s="351">
        <f t="shared" si="80"/>
        <v>0</v>
      </c>
      <c r="Q171" s="145">
        <v>2.5</v>
      </c>
      <c r="R171" s="144">
        <f t="shared" si="83"/>
        <v>0</v>
      </c>
      <c r="S171" s="152"/>
      <c r="T171" s="144"/>
      <c r="U171" s="36" t="str">
        <f t="shared" si="84"/>
        <v xml:space="preserve"> </v>
      </c>
      <c r="V171" s="37"/>
      <c r="W171" s="147"/>
      <c r="X171" s="11"/>
      <c r="Y171" s="39">
        <f t="shared" si="93"/>
        <v>0</v>
      </c>
      <c r="Z171" s="180">
        <f t="shared" si="81"/>
        <v>0</v>
      </c>
      <c r="AA171" s="11">
        <f t="shared" si="94"/>
        <v>13</v>
      </c>
      <c r="AB171" s="11">
        <f t="shared" si="95"/>
        <v>11.049999999999999</v>
      </c>
      <c r="AC171" s="43">
        <v>0.7</v>
      </c>
      <c r="AD171" s="44">
        <f t="shared" si="82"/>
        <v>11.049999999999999</v>
      </c>
      <c r="AE171" s="12">
        <f t="shared" si="96"/>
        <v>0</v>
      </c>
      <c r="AF171" s="156">
        <v>0.3</v>
      </c>
      <c r="AG171" s="157">
        <f t="shared" si="85"/>
        <v>0</v>
      </c>
      <c r="AH171" s="11">
        <f t="shared" si="86"/>
        <v>0</v>
      </c>
      <c r="AI171" s="11"/>
      <c r="AJ171" s="11">
        <f t="shared" si="87"/>
        <v>0</v>
      </c>
      <c r="AK171" s="11"/>
      <c r="AL171" s="11">
        <f t="shared" si="88"/>
        <v>0</v>
      </c>
      <c r="AN171" s="11">
        <f t="shared" si="89"/>
        <v>0</v>
      </c>
      <c r="AO171" s="12">
        <f t="shared" si="90"/>
        <v>0</v>
      </c>
    </row>
    <row r="172" spans="1:41" ht="14.25" thickTop="1" thickBot="1" x14ac:dyDescent="0.25">
      <c r="A172" s="12" t="s">
        <v>38</v>
      </c>
      <c r="B172" s="324" t="s">
        <v>46</v>
      </c>
      <c r="C172" s="425" t="s">
        <v>391</v>
      </c>
      <c r="D172" s="71" t="s">
        <v>105</v>
      </c>
      <c r="E172" s="72" t="s">
        <v>6</v>
      </c>
      <c r="F172" s="382"/>
      <c r="G172" s="73"/>
      <c r="H172" s="74">
        <f t="shared" si="78"/>
        <v>365</v>
      </c>
      <c r="I172" s="75"/>
      <c r="J172" s="76">
        <v>13</v>
      </c>
      <c r="K172" s="77">
        <v>0.7</v>
      </c>
      <c r="L172" s="78">
        <f t="shared" si="79"/>
        <v>9.1</v>
      </c>
      <c r="M172" s="78">
        <v>6.5</v>
      </c>
      <c r="N172" s="80">
        <f>F172*J172</f>
        <v>0</v>
      </c>
      <c r="O172" s="80">
        <f t="shared" si="92"/>
        <v>0</v>
      </c>
      <c r="P172" s="264">
        <f t="shared" si="80"/>
        <v>0</v>
      </c>
      <c r="Q172" s="81">
        <v>0.6</v>
      </c>
      <c r="R172" s="80">
        <f t="shared" si="83"/>
        <v>0</v>
      </c>
      <c r="S172" s="153">
        <v>2.35</v>
      </c>
      <c r="T172" s="80">
        <f>F172*S172</f>
        <v>0</v>
      </c>
      <c r="U172" s="36" t="str">
        <f t="shared" si="84"/>
        <v xml:space="preserve"> </v>
      </c>
      <c r="V172" s="37"/>
      <c r="W172" s="147"/>
      <c r="X172" s="11"/>
      <c r="Y172" s="39">
        <f t="shared" si="93"/>
        <v>0</v>
      </c>
      <c r="Z172" s="180">
        <f t="shared" si="81"/>
        <v>0</v>
      </c>
      <c r="AA172" s="11">
        <f t="shared" si="94"/>
        <v>13</v>
      </c>
      <c r="AB172" s="11">
        <f t="shared" si="95"/>
        <v>9.1</v>
      </c>
      <c r="AC172" s="43">
        <v>0.7</v>
      </c>
      <c r="AD172" s="148">
        <f t="shared" si="82"/>
        <v>9.1</v>
      </c>
      <c r="AE172" s="12">
        <f t="shared" si="96"/>
        <v>0</v>
      </c>
      <c r="AF172" s="45">
        <v>0.3</v>
      </c>
      <c r="AG172" s="46">
        <f t="shared" si="85"/>
        <v>0</v>
      </c>
      <c r="AH172" s="11">
        <f t="shared" si="86"/>
        <v>0</v>
      </c>
      <c r="AI172" s="11"/>
      <c r="AJ172" s="11">
        <f t="shared" si="87"/>
        <v>0</v>
      </c>
      <c r="AK172" s="11"/>
      <c r="AL172" s="11">
        <f t="shared" si="88"/>
        <v>0</v>
      </c>
      <c r="AN172" s="11">
        <f t="shared" si="89"/>
        <v>0</v>
      </c>
      <c r="AO172" s="12">
        <f t="shared" si="90"/>
        <v>0</v>
      </c>
    </row>
    <row r="173" spans="1:41" ht="14.25" thickTop="1" thickBot="1" x14ac:dyDescent="0.25">
      <c r="A173" s="12" t="s">
        <v>38</v>
      </c>
      <c r="B173" s="324" t="s">
        <v>46</v>
      </c>
      <c r="C173" s="425" t="s">
        <v>391</v>
      </c>
      <c r="D173" s="71" t="s">
        <v>106</v>
      </c>
      <c r="E173" s="92" t="s">
        <v>5</v>
      </c>
      <c r="F173" s="382"/>
      <c r="G173" s="73"/>
      <c r="H173" s="74">
        <f t="shared" si="78"/>
        <v>365</v>
      </c>
      <c r="I173" s="75"/>
      <c r="J173" s="76">
        <v>15.9</v>
      </c>
      <c r="K173" s="77">
        <v>0.85</v>
      </c>
      <c r="L173" s="78">
        <f t="shared" si="79"/>
        <v>13.515000000000001</v>
      </c>
      <c r="M173" s="78">
        <v>7.3</v>
      </c>
      <c r="N173" s="80">
        <f t="shared" si="91"/>
        <v>0</v>
      </c>
      <c r="O173" s="80">
        <f t="shared" si="92"/>
        <v>0</v>
      </c>
      <c r="P173" s="264">
        <f t="shared" si="80"/>
        <v>0</v>
      </c>
      <c r="Q173" s="81">
        <v>2.5</v>
      </c>
      <c r="R173" s="80">
        <f t="shared" si="83"/>
        <v>0</v>
      </c>
      <c r="S173" s="153"/>
      <c r="T173" s="80"/>
      <c r="U173" s="36" t="str">
        <f t="shared" si="84"/>
        <v xml:space="preserve"> </v>
      </c>
      <c r="V173" s="37"/>
      <c r="W173" s="147"/>
      <c r="X173" s="11"/>
      <c r="Y173" s="39">
        <f t="shared" si="93"/>
        <v>0</v>
      </c>
      <c r="Z173" s="180">
        <f t="shared" si="81"/>
        <v>0</v>
      </c>
      <c r="AA173" s="11">
        <f t="shared" si="94"/>
        <v>15.9</v>
      </c>
      <c r="AB173" s="11">
        <f t="shared" si="95"/>
        <v>13.515000000000001</v>
      </c>
      <c r="AC173" s="43">
        <v>0.7</v>
      </c>
      <c r="AD173" s="149">
        <f t="shared" si="82"/>
        <v>13.515000000000001</v>
      </c>
      <c r="AE173" s="12">
        <f t="shared" si="96"/>
        <v>0</v>
      </c>
      <c r="AF173" s="45">
        <v>0.3</v>
      </c>
      <c r="AG173" s="46">
        <f t="shared" si="85"/>
        <v>0</v>
      </c>
      <c r="AH173" s="11">
        <f t="shared" si="86"/>
        <v>0</v>
      </c>
      <c r="AI173" s="11"/>
      <c r="AJ173" s="11">
        <f t="shared" si="87"/>
        <v>0</v>
      </c>
      <c r="AK173" s="11"/>
      <c r="AL173" s="11">
        <f t="shared" si="88"/>
        <v>0</v>
      </c>
      <c r="AN173" s="11">
        <f t="shared" si="89"/>
        <v>0</v>
      </c>
      <c r="AO173" s="12">
        <f t="shared" si="90"/>
        <v>0</v>
      </c>
    </row>
    <row r="174" spans="1:41" ht="14.25" thickTop="1" thickBot="1" x14ac:dyDescent="0.25">
      <c r="A174" s="12" t="s">
        <v>38</v>
      </c>
      <c r="B174" s="324" t="s">
        <v>46</v>
      </c>
      <c r="C174" s="425" t="s">
        <v>391</v>
      </c>
      <c r="D174" s="71" t="s">
        <v>106</v>
      </c>
      <c r="E174" s="72" t="s">
        <v>6</v>
      </c>
      <c r="F174" s="382"/>
      <c r="G174" s="73"/>
      <c r="H174" s="74">
        <f t="shared" si="78"/>
        <v>365</v>
      </c>
      <c r="I174" s="75"/>
      <c r="J174" s="76">
        <v>15.9</v>
      </c>
      <c r="K174" s="77">
        <v>0.7</v>
      </c>
      <c r="L174" s="78">
        <f t="shared" si="79"/>
        <v>11.129999999999999</v>
      </c>
      <c r="M174" s="78">
        <v>7.3</v>
      </c>
      <c r="N174" s="80">
        <f t="shared" si="91"/>
        <v>0</v>
      </c>
      <c r="O174" s="80">
        <f t="shared" si="92"/>
        <v>0</v>
      </c>
      <c r="P174" s="264">
        <f t="shared" si="80"/>
        <v>0</v>
      </c>
      <c r="Q174" s="81">
        <v>0.6</v>
      </c>
      <c r="R174" s="80">
        <f t="shared" si="83"/>
        <v>0</v>
      </c>
      <c r="S174" s="153">
        <v>2.35</v>
      </c>
      <c r="T174" s="80">
        <f>F174*S174</f>
        <v>0</v>
      </c>
      <c r="U174" s="36" t="str">
        <f t="shared" si="84"/>
        <v xml:space="preserve"> </v>
      </c>
      <c r="V174" s="37"/>
      <c r="W174" s="147"/>
      <c r="X174" s="11"/>
      <c r="Y174" s="39">
        <f t="shared" si="93"/>
        <v>0</v>
      </c>
      <c r="Z174" s="180">
        <f t="shared" si="81"/>
        <v>0</v>
      </c>
      <c r="AA174" s="11">
        <f t="shared" si="94"/>
        <v>15.9</v>
      </c>
      <c r="AB174" s="11">
        <f t="shared" si="95"/>
        <v>11.129999999999999</v>
      </c>
      <c r="AC174" s="43">
        <v>0.7</v>
      </c>
      <c r="AD174" s="148">
        <f t="shared" si="82"/>
        <v>11.129999999999999</v>
      </c>
      <c r="AE174" s="12">
        <f t="shared" si="96"/>
        <v>0</v>
      </c>
      <c r="AF174" s="45">
        <v>0.3</v>
      </c>
      <c r="AG174" s="46">
        <f t="shared" si="85"/>
        <v>0</v>
      </c>
      <c r="AH174" s="11">
        <f t="shared" si="86"/>
        <v>0</v>
      </c>
      <c r="AI174" s="11"/>
      <c r="AJ174" s="11">
        <f t="shared" si="87"/>
        <v>0</v>
      </c>
      <c r="AK174" s="11"/>
      <c r="AL174" s="11">
        <f t="shared" si="88"/>
        <v>0</v>
      </c>
      <c r="AN174" s="11">
        <f t="shared" si="89"/>
        <v>0</v>
      </c>
      <c r="AO174" s="12">
        <f t="shared" si="90"/>
        <v>0</v>
      </c>
    </row>
    <row r="175" spans="1:41" ht="14.25" thickTop="1" thickBot="1" x14ac:dyDescent="0.25">
      <c r="A175" s="12" t="s">
        <v>38</v>
      </c>
      <c r="B175" s="324" t="s">
        <v>46</v>
      </c>
      <c r="C175" s="425" t="s">
        <v>391</v>
      </c>
      <c r="D175" s="71" t="s">
        <v>107</v>
      </c>
      <c r="E175" s="92" t="s">
        <v>5</v>
      </c>
      <c r="F175" s="382"/>
      <c r="G175" s="73"/>
      <c r="H175" s="74">
        <f t="shared" si="78"/>
        <v>365</v>
      </c>
      <c r="I175" s="75"/>
      <c r="J175" s="76">
        <v>19.899999999999999</v>
      </c>
      <c r="K175" s="77">
        <v>0.85</v>
      </c>
      <c r="L175" s="78">
        <f t="shared" si="79"/>
        <v>16.914999999999999</v>
      </c>
      <c r="M175" s="78">
        <v>9.4</v>
      </c>
      <c r="N175" s="80">
        <f t="shared" si="91"/>
        <v>0</v>
      </c>
      <c r="O175" s="80">
        <f t="shared" si="92"/>
        <v>0</v>
      </c>
      <c r="P175" s="264">
        <f t="shared" si="80"/>
        <v>0</v>
      </c>
      <c r="Q175" s="78">
        <v>3.24</v>
      </c>
      <c r="R175" s="80">
        <f t="shared" si="83"/>
        <v>0</v>
      </c>
      <c r="S175" s="153"/>
      <c r="T175" s="80"/>
      <c r="U175" s="36" t="str">
        <f t="shared" si="84"/>
        <v xml:space="preserve"> </v>
      </c>
      <c r="V175" s="37"/>
      <c r="W175" s="147"/>
      <c r="X175" s="11"/>
      <c r="Y175" s="39">
        <f t="shared" si="93"/>
        <v>0</v>
      </c>
      <c r="Z175" s="180">
        <f t="shared" si="81"/>
        <v>0</v>
      </c>
      <c r="AA175" s="11">
        <f t="shared" si="94"/>
        <v>19.899999999999999</v>
      </c>
      <c r="AB175" s="11">
        <f t="shared" si="95"/>
        <v>16.914999999999999</v>
      </c>
      <c r="AC175" s="43">
        <v>0.7</v>
      </c>
      <c r="AD175" s="149">
        <f t="shared" si="82"/>
        <v>16.914999999999999</v>
      </c>
      <c r="AE175" s="12">
        <f t="shared" si="96"/>
        <v>0</v>
      </c>
      <c r="AF175" s="45">
        <v>0.3</v>
      </c>
      <c r="AG175" s="46">
        <f t="shared" si="85"/>
        <v>0</v>
      </c>
      <c r="AH175" s="11">
        <f t="shared" si="86"/>
        <v>0</v>
      </c>
      <c r="AI175" s="11"/>
      <c r="AJ175" s="11">
        <f t="shared" si="87"/>
        <v>0</v>
      </c>
      <c r="AK175" s="11"/>
      <c r="AL175" s="11">
        <f t="shared" si="88"/>
        <v>0</v>
      </c>
      <c r="AN175" s="11">
        <f t="shared" si="89"/>
        <v>0</v>
      </c>
      <c r="AO175" s="12">
        <f t="shared" si="90"/>
        <v>0</v>
      </c>
    </row>
    <row r="176" spans="1:41" ht="14.25" thickTop="1" thickBot="1" x14ac:dyDescent="0.25">
      <c r="A176" s="12" t="s">
        <v>38</v>
      </c>
      <c r="B176" s="324" t="s">
        <v>46</v>
      </c>
      <c r="C176" s="425" t="s">
        <v>391</v>
      </c>
      <c r="D176" s="71" t="s">
        <v>107</v>
      </c>
      <c r="E176" s="72" t="s">
        <v>6</v>
      </c>
      <c r="F176" s="382"/>
      <c r="G176" s="73"/>
      <c r="H176" s="74">
        <f t="shared" si="78"/>
        <v>365</v>
      </c>
      <c r="I176" s="75"/>
      <c r="J176" s="184"/>
      <c r="K176" s="185"/>
      <c r="L176" s="78"/>
      <c r="M176" s="78"/>
      <c r="N176" s="80">
        <f t="shared" si="91"/>
        <v>0</v>
      </c>
      <c r="O176" s="80"/>
      <c r="P176" s="264"/>
      <c r="Q176" s="78"/>
      <c r="R176" s="80"/>
      <c r="S176" s="153"/>
      <c r="T176" s="80"/>
      <c r="U176" s="36" t="str">
        <f t="shared" si="84"/>
        <v xml:space="preserve"> </v>
      </c>
      <c r="V176" s="37"/>
      <c r="W176" s="147"/>
      <c r="X176" s="11"/>
      <c r="Y176" s="39"/>
      <c r="Z176" s="180">
        <f t="shared" si="81"/>
        <v>0</v>
      </c>
      <c r="AA176" s="11"/>
      <c r="AB176" s="11"/>
      <c r="AC176" s="43">
        <v>0.7</v>
      </c>
      <c r="AD176" s="186"/>
      <c r="AE176" s="12">
        <f t="shared" si="96"/>
        <v>0</v>
      </c>
      <c r="AF176" s="45">
        <v>0.3</v>
      </c>
      <c r="AG176" s="46">
        <f t="shared" si="85"/>
        <v>0</v>
      </c>
      <c r="AH176" s="11">
        <f t="shared" si="86"/>
        <v>0</v>
      </c>
      <c r="AI176" s="11"/>
      <c r="AJ176" s="11">
        <f t="shared" si="87"/>
        <v>0</v>
      </c>
      <c r="AK176" s="11"/>
      <c r="AL176" s="11">
        <f t="shared" si="88"/>
        <v>0</v>
      </c>
      <c r="AN176" s="11">
        <f t="shared" si="89"/>
        <v>0</v>
      </c>
      <c r="AO176" s="12">
        <f t="shared" si="90"/>
        <v>0</v>
      </c>
    </row>
    <row r="177" spans="1:41" ht="14.25" thickTop="1" thickBot="1" x14ac:dyDescent="0.25">
      <c r="A177" s="12" t="s">
        <v>38</v>
      </c>
      <c r="B177" s="324" t="s">
        <v>46</v>
      </c>
      <c r="C177" s="425" t="s">
        <v>391</v>
      </c>
      <c r="D177" s="71" t="s">
        <v>108</v>
      </c>
      <c r="E177" s="92" t="s">
        <v>5</v>
      </c>
      <c r="F177" s="382"/>
      <c r="G177" s="73"/>
      <c r="H177" s="74">
        <f t="shared" si="78"/>
        <v>365</v>
      </c>
      <c r="I177" s="75"/>
      <c r="J177" s="76">
        <v>2</v>
      </c>
      <c r="K177" s="77">
        <v>0.85</v>
      </c>
      <c r="L177" s="78">
        <f t="shared" si="79"/>
        <v>1.7</v>
      </c>
      <c r="M177" s="78">
        <v>0.84</v>
      </c>
      <c r="N177" s="80">
        <f t="shared" si="91"/>
        <v>0</v>
      </c>
      <c r="O177" s="80">
        <f>L177*F177</f>
        <v>0</v>
      </c>
      <c r="P177" s="264">
        <f t="shared" si="80"/>
        <v>0</v>
      </c>
      <c r="Q177" s="78">
        <v>0.28999999999999998</v>
      </c>
      <c r="R177" s="80">
        <f>F177*Q177</f>
        <v>0</v>
      </c>
      <c r="S177" s="153"/>
      <c r="T177" s="80"/>
      <c r="U177" s="36" t="str">
        <f t="shared" si="84"/>
        <v xml:space="preserve"> </v>
      </c>
      <c r="V177" s="37"/>
      <c r="W177" s="147"/>
      <c r="X177" s="11"/>
      <c r="Y177" s="39">
        <f>J177*(G177*I177)/365</f>
        <v>0</v>
      </c>
      <c r="Z177" s="180">
        <f t="shared" si="81"/>
        <v>0</v>
      </c>
      <c r="AA177" s="11">
        <f>J177*(H177+(G177*(1-I177)))/365</f>
        <v>2</v>
      </c>
      <c r="AB177" s="11">
        <f>AA177*K177</f>
        <v>1.7</v>
      </c>
      <c r="AC177" s="43">
        <v>0.7</v>
      </c>
      <c r="AD177" s="149">
        <f t="shared" si="82"/>
        <v>1.7</v>
      </c>
      <c r="AE177" s="12">
        <f t="shared" si="96"/>
        <v>0</v>
      </c>
      <c r="AF177" s="45">
        <v>0.3</v>
      </c>
      <c r="AG177" s="46">
        <f t="shared" si="85"/>
        <v>0</v>
      </c>
      <c r="AH177" s="11">
        <f t="shared" si="86"/>
        <v>0</v>
      </c>
      <c r="AI177" s="11"/>
      <c r="AJ177" s="11">
        <f t="shared" si="87"/>
        <v>0</v>
      </c>
      <c r="AK177" s="11"/>
      <c r="AL177" s="11">
        <f t="shared" si="88"/>
        <v>0</v>
      </c>
      <c r="AN177" s="11">
        <f t="shared" si="89"/>
        <v>0</v>
      </c>
      <c r="AO177" s="12">
        <f t="shared" si="90"/>
        <v>0</v>
      </c>
    </row>
    <row r="178" spans="1:41" ht="14.25" thickTop="1" thickBot="1" x14ac:dyDescent="0.25">
      <c r="A178" s="12" t="s">
        <v>38</v>
      </c>
      <c r="B178" s="324" t="s">
        <v>46</v>
      </c>
      <c r="C178" s="426" t="s">
        <v>391</v>
      </c>
      <c r="D178" s="95" t="s">
        <v>108</v>
      </c>
      <c r="E178" s="48" t="s">
        <v>6</v>
      </c>
      <c r="F178" s="381"/>
      <c r="G178" s="321"/>
      <c r="H178" s="50">
        <f t="shared" si="78"/>
        <v>365</v>
      </c>
      <c r="I178" s="51"/>
      <c r="J178" s="322"/>
      <c r="K178" s="323"/>
      <c r="L178" s="54"/>
      <c r="M178" s="54"/>
      <c r="N178" s="55">
        <f t="shared" si="91"/>
        <v>0</v>
      </c>
      <c r="O178" s="55"/>
      <c r="P178" s="290"/>
      <c r="Q178" s="56"/>
      <c r="R178" s="55"/>
      <c r="S178" s="154"/>
      <c r="T178" s="55"/>
      <c r="U178" s="187" t="str">
        <f t="shared" si="84"/>
        <v xml:space="preserve"> </v>
      </c>
      <c r="V178" s="188"/>
      <c r="W178" s="189"/>
      <c r="X178" s="190"/>
      <c r="Y178" s="59"/>
      <c r="Z178" s="191">
        <f t="shared" si="81"/>
        <v>0</v>
      </c>
      <c r="AA178" s="190"/>
      <c r="AB178" s="190"/>
      <c r="AC178" s="320">
        <v>0.7</v>
      </c>
      <c r="AD178" s="186"/>
      <c r="AE178" s="193">
        <f t="shared" si="96"/>
        <v>0</v>
      </c>
      <c r="AF178" s="194">
        <v>0.3</v>
      </c>
      <c r="AG178" s="113">
        <f t="shared" si="85"/>
        <v>0</v>
      </c>
      <c r="AH178" s="11">
        <f t="shared" si="86"/>
        <v>0</v>
      </c>
      <c r="AI178" s="11"/>
      <c r="AJ178" s="11">
        <f t="shared" si="87"/>
        <v>0</v>
      </c>
      <c r="AK178" s="11"/>
      <c r="AL178" s="11">
        <f t="shared" si="88"/>
        <v>0</v>
      </c>
      <c r="AN178" s="11">
        <f t="shared" si="89"/>
        <v>0</v>
      </c>
      <c r="AO178" s="12">
        <f t="shared" si="90"/>
        <v>0</v>
      </c>
    </row>
    <row r="179" spans="1:41" ht="13.5" thickBot="1" x14ac:dyDescent="0.25">
      <c r="A179" s="12" t="s">
        <v>38</v>
      </c>
      <c r="B179" s="324" t="s">
        <v>46</v>
      </c>
      <c r="C179" s="430" t="s">
        <v>391</v>
      </c>
      <c r="D179" s="448" t="s">
        <v>298</v>
      </c>
      <c r="E179" s="25" t="s">
        <v>5</v>
      </c>
      <c r="F179" s="380"/>
      <c r="G179" s="26"/>
      <c r="H179" s="27">
        <f t="shared" si="78"/>
        <v>365</v>
      </c>
      <c r="I179" s="28"/>
      <c r="J179" s="29">
        <v>20.7</v>
      </c>
      <c r="K179" s="30">
        <v>0.85</v>
      </c>
      <c r="L179" s="31">
        <f>AD179</f>
        <v>17.594999999999999</v>
      </c>
      <c r="M179" s="31">
        <v>6.2</v>
      </c>
      <c r="N179" s="33">
        <f t="shared" si="91"/>
        <v>0</v>
      </c>
      <c r="O179" s="33">
        <f t="shared" ref="O179:O186" si="101">L179*F179</f>
        <v>0</v>
      </c>
      <c r="P179" s="349">
        <f>F179*M179</f>
        <v>0</v>
      </c>
      <c r="Q179" s="31">
        <v>2.5</v>
      </c>
      <c r="R179" s="33">
        <f t="shared" ref="R179:R186" si="102">F179*Q179</f>
        <v>0</v>
      </c>
      <c r="S179" s="158"/>
      <c r="T179" s="33"/>
      <c r="U179" s="36" t="str">
        <f t="shared" si="84"/>
        <v xml:space="preserve"> </v>
      </c>
      <c r="V179" s="37"/>
      <c r="W179" s="147"/>
      <c r="X179" s="11"/>
      <c r="Y179" s="39">
        <f t="shared" ref="Y179:Y186" si="103">J179*(G179*I179)/365</f>
        <v>0</v>
      </c>
      <c r="Z179" s="180">
        <f t="shared" si="81"/>
        <v>0</v>
      </c>
      <c r="AA179" s="11">
        <f t="shared" ref="AA179:AA186" si="104">J179*(H179+(G179*(1-I179)))/365</f>
        <v>20.7</v>
      </c>
      <c r="AB179" s="11">
        <f t="shared" ref="AB179:AB186" si="105">AA179*K179</f>
        <v>17.594999999999999</v>
      </c>
      <c r="AC179" s="43">
        <v>0.7</v>
      </c>
      <c r="AD179" s="44">
        <f>Z179+AB179</f>
        <v>17.594999999999999</v>
      </c>
      <c r="AE179" s="12">
        <f t="shared" si="96"/>
        <v>0</v>
      </c>
      <c r="AF179" s="156">
        <v>0.3</v>
      </c>
      <c r="AG179" s="157">
        <f t="shared" si="85"/>
        <v>0</v>
      </c>
      <c r="AH179" s="11">
        <f t="shared" si="86"/>
        <v>0</v>
      </c>
      <c r="AI179" s="11"/>
      <c r="AJ179" s="11">
        <f t="shared" si="87"/>
        <v>0</v>
      </c>
      <c r="AK179" s="11"/>
      <c r="AL179" s="11">
        <f t="shared" si="88"/>
        <v>0</v>
      </c>
      <c r="AN179" s="11">
        <f t="shared" si="89"/>
        <v>0</v>
      </c>
      <c r="AO179" s="12">
        <f t="shared" si="90"/>
        <v>0</v>
      </c>
    </row>
    <row r="180" spans="1:41" ht="14.25" thickTop="1" thickBot="1" x14ac:dyDescent="0.25">
      <c r="A180" s="12" t="s">
        <v>38</v>
      </c>
      <c r="B180" s="324" t="s">
        <v>46</v>
      </c>
      <c r="C180" s="425" t="s">
        <v>391</v>
      </c>
      <c r="D180" s="449" t="s">
        <v>298</v>
      </c>
      <c r="E180" s="72" t="s">
        <v>6</v>
      </c>
      <c r="F180" s="382"/>
      <c r="G180" s="73"/>
      <c r="H180" s="74">
        <f t="shared" si="78"/>
        <v>365</v>
      </c>
      <c r="I180" s="75"/>
      <c r="J180" s="76">
        <v>20.7</v>
      </c>
      <c r="K180" s="77">
        <v>0.7</v>
      </c>
      <c r="L180" s="78">
        <f>AD180</f>
        <v>14.489999999999998</v>
      </c>
      <c r="M180" s="78">
        <v>6.2</v>
      </c>
      <c r="N180" s="80">
        <f t="shared" si="91"/>
        <v>0</v>
      </c>
      <c r="O180" s="80">
        <f t="shared" si="101"/>
        <v>0</v>
      </c>
      <c r="P180" s="264">
        <f>F180*M180</f>
        <v>0</v>
      </c>
      <c r="Q180" s="78">
        <v>0.6</v>
      </c>
      <c r="R180" s="80">
        <f t="shared" si="102"/>
        <v>0</v>
      </c>
      <c r="S180" s="153">
        <v>2.35</v>
      </c>
      <c r="T180" s="80"/>
      <c r="U180" s="36" t="str">
        <f t="shared" si="84"/>
        <v xml:space="preserve"> </v>
      </c>
      <c r="V180" s="37"/>
      <c r="W180" s="147"/>
      <c r="X180" s="11"/>
      <c r="Y180" s="39">
        <f t="shared" si="103"/>
        <v>0</v>
      </c>
      <c r="Z180" s="180">
        <f>Y180*AC180</f>
        <v>0</v>
      </c>
      <c r="AA180" s="11">
        <f t="shared" si="104"/>
        <v>20.7</v>
      </c>
      <c r="AB180" s="11">
        <f t="shared" si="105"/>
        <v>14.489999999999998</v>
      </c>
      <c r="AC180" s="43">
        <v>0.7</v>
      </c>
      <c r="AD180" s="149">
        <f>Z180+AB180</f>
        <v>14.489999999999998</v>
      </c>
      <c r="AE180" s="12">
        <f t="shared" si="96"/>
        <v>0</v>
      </c>
      <c r="AF180" s="45">
        <v>0.3</v>
      </c>
      <c r="AG180" s="46">
        <f t="shared" si="85"/>
        <v>0</v>
      </c>
      <c r="AH180" s="11">
        <f t="shared" si="86"/>
        <v>0</v>
      </c>
      <c r="AI180" s="11"/>
      <c r="AJ180" s="11">
        <f t="shared" si="87"/>
        <v>0</v>
      </c>
      <c r="AK180" s="11"/>
      <c r="AL180" s="11">
        <f t="shared" si="88"/>
        <v>0</v>
      </c>
      <c r="AN180" s="11">
        <f t="shared" si="89"/>
        <v>0</v>
      </c>
      <c r="AO180" s="12">
        <f t="shared" si="90"/>
        <v>0</v>
      </c>
    </row>
    <row r="181" spans="1:41" ht="14.25" thickTop="1" thickBot="1" x14ac:dyDescent="0.25">
      <c r="A181" s="12" t="s">
        <v>38</v>
      </c>
      <c r="B181" s="324" t="s">
        <v>46</v>
      </c>
      <c r="C181" s="425" t="s">
        <v>391</v>
      </c>
      <c r="D181" s="449" t="s">
        <v>299</v>
      </c>
      <c r="E181" s="92" t="s">
        <v>5</v>
      </c>
      <c r="F181" s="382"/>
      <c r="G181" s="73"/>
      <c r="H181" s="74">
        <f t="shared" si="78"/>
        <v>365</v>
      </c>
      <c r="I181" s="75"/>
      <c r="J181" s="76">
        <v>14.5</v>
      </c>
      <c r="K181" s="77">
        <v>0.85</v>
      </c>
      <c r="L181" s="78">
        <f>AD181</f>
        <v>12.324999999999999</v>
      </c>
      <c r="M181" s="78">
        <v>3.4</v>
      </c>
      <c r="N181" s="80">
        <f t="shared" si="91"/>
        <v>0</v>
      </c>
      <c r="O181" s="80">
        <f t="shared" si="101"/>
        <v>0</v>
      </c>
      <c r="P181" s="264">
        <f>F181*M181</f>
        <v>0</v>
      </c>
      <c r="Q181" s="78">
        <v>2.5</v>
      </c>
      <c r="R181" s="80">
        <f t="shared" si="102"/>
        <v>0</v>
      </c>
      <c r="S181" s="153"/>
      <c r="T181" s="80"/>
      <c r="U181" s="36" t="str">
        <f t="shared" si="84"/>
        <v xml:space="preserve"> </v>
      </c>
      <c r="V181" s="37"/>
      <c r="W181" s="147"/>
      <c r="X181" s="11"/>
      <c r="Y181" s="39">
        <f t="shared" si="103"/>
        <v>0</v>
      </c>
      <c r="Z181" s="180">
        <f t="shared" si="81"/>
        <v>0</v>
      </c>
      <c r="AA181" s="11">
        <f t="shared" si="104"/>
        <v>14.5</v>
      </c>
      <c r="AB181" s="11">
        <f t="shared" si="105"/>
        <v>12.324999999999999</v>
      </c>
      <c r="AC181" s="43">
        <v>0.7</v>
      </c>
      <c r="AD181" s="149">
        <f>Z181+AB181</f>
        <v>12.324999999999999</v>
      </c>
      <c r="AE181" s="12">
        <f t="shared" si="96"/>
        <v>0</v>
      </c>
      <c r="AF181" s="45">
        <v>0.3</v>
      </c>
      <c r="AG181" s="46">
        <f t="shared" si="85"/>
        <v>0</v>
      </c>
      <c r="AH181" s="11">
        <f t="shared" si="86"/>
        <v>0</v>
      </c>
      <c r="AI181" s="11"/>
      <c r="AJ181" s="11">
        <f t="shared" si="87"/>
        <v>0</v>
      </c>
      <c r="AK181" s="11"/>
      <c r="AL181" s="11">
        <f t="shared" si="88"/>
        <v>0</v>
      </c>
      <c r="AN181" s="11">
        <f t="shared" si="89"/>
        <v>0</v>
      </c>
      <c r="AO181" s="12">
        <f t="shared" si="90"/>
        <v>0</v>
      </c>
    </row>
    <row r="182" spans="1:41" ht="14.25" thickTop="1" thickBot="1" x14ac:dyDescent="0.25">
      <c r="A182" s="12" t="s">
        <v>38</v>
      </c>
      <c r="B182" s="324" t="s">
        <v>46</v>
      </c>
      <c r="C182" s="426" t="s">
        <v>391</v>
      </c>
      <c r="D182" s="450" t="s">
        <v>299</v>
      </c>
      <c r="E182" s="48" t="s">
        <v>6</v>
      </c>
      <c r="F182" s="381"/>
      <c r="G182" s="49"/>
      <c r="H182" s="50">
        <f t="shared" si="78"/>
        <v>365</v>
      </c>
      <c r="I182" s="51"/>
      <c r="J182" s="52">
        <v>14.5</v>
      </c>
      <c r="K182" s="53">
        <v>0.7</v>
      </c>
      <c r="L182" s="54">
        <f>AD182</f>
        <v>10.149999999999999</v>
      </c>
      <c r="M182" s="54">
        <v>3.4</v>
      </c>
      <c r="N182" s="55">
        <f t="shared" si="91"/>
        <v>0</v>
      </c>
      <c r="O182" s="55">
        <f t="shared" si="101"/>
        <v>0</v>
      </c>
      <c r="P182" s="290">
        <f>F182*M182</f>
        <v>0</v>
      </c>
      <c r="Q182" s="54">
        <v>0.6</v>
      </c>
      <c r="R182" s="55">
        <f t="shared" si="102"/>
        <v>0</v>
      </c>
      <c r="S182" s="154">
        <v>2.35</v>
      </c>
      <c r="T182" s="55"/>
      <c r="U182" s="187" t="str">
        <f t="shared" si="84"/>
        <v xml:space="preserve"> </v>
      </c>
      <c r="V182" s="188"/>
      <c r="W182" s="189"/>
      <c r="X182" s="190"/>
      <c r="Y182" s="59">
        <f t="shared" si="103"/>
        <v>0</v>
      </c>
      <c r="Z182" s="191">
        <f>Y182*AC182</f>
        <v>0</v>
      </c>
      <c r="AA182" s="190">
        <f t="shared" si="104"/>
        <v>14.5</v>
      </c>
      <c r="AB182" s="190">
        <f t="shared" si="105"/>
        <v>10.149999999999999</v>
      </c>
      <c r="AC182" s="320">
        <v>0.7</v>
      </c>
      <c r="AD182" s="192">
        <f>Z182+AB182</f>
        <v>10.149999999999999</v>
      </c>
      <c r="AE182" s="193">
        <f t="shared" si="96"/>
        <v>0</v>
      </c>
      <c r="AF182" s="194">
        <v>0.3</v>
      </c>
      <c r="AG182" s="113">
        <f t="shared" si="85"/>
        <v>0</v>
      </c>
      <c r="AH182" s="11">
        <f t="shared" si="86"/>
        <v>0</v>
      </c>
      <c r="AI182" s="11"/>
      <c r="AJ182" s="11">
        <f t="shared" si="87"/>
        <v>0</v>
      </c>
      <c r="AK182" s="11"/>
      <c r="AL182" s="11">
        <f t="shared" si="88"/>
        <v>0</v>
      </c>
      <c r="AN182" s="11">
        <f t="shared" si="89"/>
        <v>0</v>
      </c>
      <c r="AO182" s="12">
        <f t="shared" si="90"/>
        <v>0</v>
      </c>
    </row>
    <row r="183" spans="1:41" ht="13.5" thickBot="1" x14ac:dyDescent="0.25">
      <c r="A183" s="12" t="s">
        <v>38</v>
      </c>
      <c r="B183" s="324" t="s">
        <v>46</v>
      </c>
      <c r="C183" s="425" t="s">
        <v>48</v>
      </c>
      <c r="D183" s="105" t="s">
        <v>109</v>
      </c>
      <c r="E183" s="25" t="s">
        <v>5</v>
      </c>
      <c r="F183" s="380"/>
      <c r="G183" s="26"/>
      <c r="H183" s="27">
        <f t="shared" si="78"/>
        <v>365</v>
      </c>
      <c r="I183" s="28"/>
      <c r="J183" s="29">
        <v>15.7</v>
      </c>
      <c r="K183" s="30">
        <v>0.85</v>
      </c>
      <c r="L183" s="31">
        <f t="shared" si="79"/>
        <v>13.344999999999999</v>
      </c>
      <c r="M183" s="31">
        <v>5.5</v>
      </c>
      <c r="N183" s="33">
        <f t="shared" si="91"/>
        <v>0</v>
      </c>
      <c r="O183" s="33">
        <f t="shared" si="101"/>
        <v>0</v>
      </c>
      <c r="P183" s="349">
        <f t="shared" si="80"/>
        <v>0</v>
      </c>
      <c r="Q183" s="34">
        <v>5.5</v>
      </c>
      <c r="R183" s="33">
        <f t="shared" si="102"/>
        <v>0</v>
      </c>
      <c r="S183" s="158"/>
      <c r="T183" s="33"/>
      <c r="U183" s="36" t="str">
        <f t="shared" si="84"/>
        <v xml:space="preserve"> </v>
      </c>
      <c r="V183" s="37"/>
      <c r="W183" s="147"/>
      <c r="X183" s="11"/>
      <c r="Y183" s="39">
        <f t="shared" si="103"/>
        <v>0</v>
      </c>
      <c r="Z183" s="180">
        <f t="shared" si="81"/>
        <v>0</v>
      </c>
      <c r="AA183" s="11">
        <f t="shared" si="104"/>
        <v>15.7</v>
      </c>
      <c r="AB183" s="11">
        <f t="shared" si="105"/>
        <v>13.344999999999999</v>
      </c>
      <c r="AC183" s="43">
        <v>0.7</v>
      </c>
      <c r="AD183" s="44">
        <f t="shared" si="82"/>
        <v>13.344999999999999</v>
      </c>
      <c r="AE183" s="12">
        <f t="shared" si="96"/>
        <v>0</v>
      </c>
      <c r="AF183" s="156">
        <v>0.3</v>
      </c>
      <c r="AG183" s="157">
        <f t="shared" si="85"/>
        <v>0</v>
      </c>
      <c r="AH183" s="11">
        <f t="shared" si="86"/>
        <v>0</v>
      </c>
      <c r="AI183" s="11"/>
      <c r="AJ183" s="11">
        <f t="shared" si="87"/>
        <v>0</v>
      </c>
      <c r="AK183" s="11"/>
      <c r="AL183" s="11">
        <f t="shared" si="88"/>
        <v>0</v>
      </c>
      <c r="AN183" s="11">
        <f t="shared" si="89"/>
        <v>0</v>
      </c>
      <c r="AO183" s="12">
        <f t="shared" si="90"/>
        <v>0</v>
      </c>
    </row>
    <row r="184" spans="1:41" ht="14.25" thickTop="1" thickBot="1" x14ac:dyDescent="0.25">
      <c r="A184" s="12" t="s">
        <v>38</v>
      </c>
      <c r="B184" s="324" t="s">
        <v>46</v>
      </c>
      <c r="C184" s="425" t="s">
        <v>48</v>
      </c>
      <c r="D184" s="71" t="s">
        <v>109</v>
      </c>
      <c r="E184" s="72" t="s">
        <v>6</v>
      </c>
      <c r="F184" s="382"/>
      <c r="G184" s="73"/>
      <c r="H184" s="74">
        <f t="shared" si="78"/>
        <v>365</v>
      </c>
      <c r="I184" s="75"/>
      <c r="J184" s="76">
        <v>15.7</v>
      </c>
      <c r="K184" s="77">
        <v>0.7</v>
      </c>
      <c r="L184" s="78">
        <f t="shared" si="79"/>
        <v>10.989999999999998</v>
      </c>
      <c r="M184" s="78">
        <v>5.5</v>
      </c>
      <c r="N184" s="80">
        <f t="shared" si="91"/>
        <v>0</v>
      </c>
      <c r="O184" s="80">
        <f t="shared" si="101"/>
        <v>0</v>
      </c>
      <c r="P184" s="264">
        <f t="shared" si="80"/>
        <v>0</v>
      </c>
      <c r="Q184" s="81">
        <v>0.5</v>
      </c>
      <c r="R184" s="80">
        <f t="shared" si="102"/>
        <v>0</v>
      </c>
      <c r="S184" s="153">
        <v>5.75</v>
      </c>
      <c r="T184" s="80">
        <f>F184*S184</f>
        <v>0</v>
      </c>
      <c r="U184" s="36" t="str">
        <f t="shared" si="84"/>
        <v xml:space="preserve"> </v>
      </c>
      <c r="V184" s="37"/>
      <c r="W184" s="147"/>
      <c r="X184" s="11"/>
      <c r="Y184" s="39">
        <f t="shared" si="103"/>
        <v>0</v>
      </c>
      <c r="Z184" s="180">
        <f t="shared" si="81"/>
        <v>0</v>
      </c>
      <c r="AA184" s="11">
        <f t="shared" si="104"/>
        <v>15.7</v>
      </c>
      <c r="AB184" s="11">
        <f t="shared" si="105"/>
        <v>10.989999999999998</v>
      </c>
      <c r="AC184" s="43">
        <v>0.7</v>
      </c>
      <c r="AD184" s="148">
        <f t="shared" si="82"/>
        <v>10.989999999999998</v>
      </c>
      <c r="AE184" s="12">
        <f t="shared" si="96"/>
        <v>0</v>
      </c>
      <c r="AF184" s="45">
        <v>0.3</v>
      </c>
      <c r="AG184" s="46">
        <f t="shared" si="85"/>
        <v>0</v>
      </c>
      <c r="AH184" s="11">
        <f t="shared" si="86"/>
        <v>0</v>
      </c>
      <c r="AI184" s="11"/>
      <c r="AJ184" s="11">
        <f t="shared" si="87"/>
        <v>0</v>
      </c>
      <c r="AK184" s="11"/>
      <c r="AL184" s="11">
        <f t="shared" si="88"/>
        <v>0</v>
      </c>
      <c r="AN184" s="11">
        <f t="shared" si="89"/>
        <v>0</v>
      </c>
      <c r="AO184" s="12">
        <f t="shared" si="90"/>
        <v>0</v>
      </c>
    </row>
    <row r="185" spans="1:41" ht="14.25" thickTop="1" thickBot="1" x14ac:dyDescent="0.25">
      <c r="A185" s="12" t="s">
        <v>38</v>
      </c>
      <c r="B185" s="324" t="s">
        <v>46</v>
      </c>
      <c r="C185" s="425" t="s">
        <v>48</v>
      </c>
      <c r="D185" s="71" t="s">
        <v>110</v>
      </c>
      <c r="E185" s="92" t="s">
        <v>5</v>
      </c>
      <c r="F185" s="382"/>
      <c r="G185" s="73"/>
      <c r="H185" s="74">
        <f t="shared" si="78"/>
        <v>365</v>
      </c>
      <c r="I185" s="75"/>
      <c r="J185" s="76">
        <v>14.6</v>
      </c>
      <c r="K185" s="77">
        <v>0.85</v>
      </c>
      <c r="L185" s="78">
        <f t="shared" si="79"/>
        <v>12.41</v>
      </c>
      <c r="M185" s="78">
        <v>4.4000000000000004</v>
      </c>
      <c r="N185" s="80">
        <f t="shared" si="91"/>
        <v>0</v>
      </c>
      <c r="O185" s="80">
        <f t="shared" si="101"/>
        <v>0</v>
      </c>
      <c r="P185" s="264">
        <f t="shared" si="80"/>
        <v>0</v>
      </c>
      <c r="Q185" s="81">
        <v>5.5</v>
      </c>
      <c r="R185" s="80">
        <f t="shared" si="102"/>
        <v>0</v>
      </c>
      <c r="S185" s="153"/>
      <c r="T185" s="80"/>
      <c r="U185" s="36" t="str">
        <f t="shared" si="84"/>
        <v xml:space="preserve"> </v>
      </c>
      <c r="V185" s="37"/>
      <c r="W185" s="147"/>
      <c r="X185" s="11"/>
      <c r="Y185" s="39">
        <f t="shared" si="103"/>
        <v>0</v>
      </c>
      <c r="Z185" s="180">
        <f t="shared" si="81"/>
        <v>0</v>
      </c>
      <c r="AA185" s="11">
        <f t="shared" si="104"/>
        <v>14.6</v>
      </c>
      <c r="AB185" s="11">
        <f t="shared" si="105"/>
        <v>12.41</v>
      </c>
      <c r="AC185" s="43">
        <v>0.7</v>
      </c>
      <c r="AD185" s="149">
        <f t="shared" si="82"/>
        <v>12.41</v>
      </c>
      <c r="AE185" s="12">
        <f t="shared" si="96"/>
        <v>0</v>
      </c>
      <c r="AF185" s="45">
        <v>0.3</v>
      </c>
      <c r="AG185" s="46">
        <f t="shared" si="85"/>
        <v>0</v>
      </c>
      <c r="AH185" s="11">
        <f t="shared" si="86"/>
        <v>0</v>
      </c>
      <c r="AI185" s="11"/>
      <c r="AJ185" s="11">
        <f t="shared" si="87"/>
        <v>0</v>
      </c>
      <c r="AK185" s="11"/>
      <c r="AL185" s="11">
        <f t="shared" si="88"/>
        <v>0</v>
      </c>
      <c r="AN185" s="11">
        <f t="shared" si="89"/>
        <v>0</v>
      </c>
      <c r="AO185" s="12">
        <f t="shared" si="90"/>
        <v>0</v>
      </c>
    </row>
    <row r="186" spans="1:41" ht="14.25" thickTop="1" thickBot="1" x14ac:dyDescent="0.25">
      <c r="A186" s="12" t="s">
        <v>38</v>
      </c>
      <c r="B186" s="324" t="s">
        <v>46</v>
      </c>
      <c r="C186" s="426" t="s">
        <v>48</v>
      </c>
      <c r="D186" s="95" t="s">
        <v>110</v>
      </c>
      <c r="E186" s="48" t="s">
        <v>6</v>
      </c>
      <c r="F186" s="381"/>
      <c r="G186" s="49"/>
      <c r="H186" s="50">
        <f t="shared" si="78"/>
        <v>365</v>
      </c>
      <c r="I186" s="51"/>
      <c r="J186" s="52">
        <v>14.6</v>
      </c>
      <c r="K186" s="53">
        <v>0.7</v>
      </c>
      <c r="L186" s="54">
        <f t="shared" si="79"/>
        <v>10.219999999999999</v>
      </c>
      <c r="M186" s="54">
        <v>4.4000000000000004</v>
      </c>
      <c r="N186" s="55">
        <f t="shared" si="91"/>
        <v>0</v>
      </c>
      <c r="O186" s="55">
        <f t="shared" si="101"/>
        <v>0</v>
      </c>
      <c r="P186" s="290">
        <f t="shared" si="80"/>
        <v>0</v>
      </c>
      <c r="Q186" s="56">
        <v>0.5</v>
      </c>
      <c r="R186" s="55">
        <f t="shared" si="102"/>
        <v>0</v>
      </c>
      <c r="S186" s="57">
        <v>5.75</v>
      </c>
      <c r="T186" s="55">
        <f>F186*S186</f>
        <v>0</v>
      </c>
      <c r="U186" s="36" t="str">
        <f t="shared" si="84"/>
        <v xml:space="preserve"> </v>
      </c>
      <c r="V186" s="37"/>
      <c r="W186" s="147"/>
      <c r="X186" s="11"/>
      <c r="Y186" s="39">
        <f t="shared" si="103"/>
        <v>0</v>
      </c>
      <c r="Z186" s="180">
        <f t="shared" si="81"/>
        <v>0</v>
      </c>
      <c r="AA186" s="11">
        <f t="shared" si="104"/>
        <v>14.6</v>
      </c>
      <c r="AB186" s="11">
        <f t="shared" si="105"/>
        <v>10.219999999999999</v>
      </c>
      <c r="AC186" s="43">
        <v>0.7</v>
      </c>
      <c r="AD186" s="60">
        <f t="shared" si="82"/>
        <v>10.219999999999999</v>
      </c>
      <c r="AE186" s="12">
        <f t="shared" si="96"/>
        <v>0</v>
      </c>
      <c r="AF186" s="194">
        <v>0.3</v>
      </c>
      <c r="AG186" s="113">
        <f t="shared" si="85"/>
        <v>0</v>
      </c>
      <c r="AH186" s="11">
        <f t="shared" si="86"/>
        <v>0</v>
      </c>
      <c r="AI186" s="11"/>
      <c r="AJ186" s="11">
        <f t="shared" si="87"/>
        <v>0</v>
      </c>
      <c r="AK186" s="11"/>
      <c r="AL186" s="11">
        <f t="shared" si="88"/>
        <v>0</v>
      </c>
      <c r="AN186" s="11">
        <f t="shared" si="89"/>
        <v>0</v>
      </c>
      <c r="AO186" s="12">
        <f t="shared" si="90"/>
        <v>0</v>
      </c>
    </row>
    <row r="187" spans="1:41" ht="13.5" thickBot="1" x14ac:dyDescent="0.25">
      <c r="A187" s="12" t="s">
        <v>38</v>
      </c>
      <c r="B187" s="324" t="s">
        <v>7</v>
      </c>
      <c r="C187" s="424" t="s">
        <v>549</v>
      </c>
      <c r="D187" s="114" t="s">
        <v>7</v>
      </c>
      <c r="E187" s="115"/>
      <c r="F187" s="379" t="str">
        <f>IF(W187&gt;0,"x"," ")</f>
        <v xml:space="preserve"> </v>
      </c>
      <c r="G187" s="20"/>
      <c r="H187" s="21"/>
      <c r="I187" s="21"/>
      <c r="J187" s="21"/>
      <c r="K187" s="21"/>
      <c r="L187" s="21"/>
      <c r="M187" s="21"/>
      <c r="N187" s="21"/>
      <c r="O187" s="21"/>
      <c r="P187" s="21"/>
      <c r="Q187" s="21"/>
      <c r="R187" s="21"/>
      <c r="S187" s="21"/>
      <c r="T187" s="21"/>
      <c r="U187" s="21"/>
      <c r="V187" s="116">
        <f>SUM(T188:T215)</f>
        <v>0</v>
      </c>
      <c r="W187" s="21">
        <f>SUM(F188:F215)</f>
        <v>0</v>
      </c>
      <c r="X187" s="21"/>
      <c r="Y187" s="21"/>
      <c r="Z187" s="21"/>
      <c r="AA187" s="21"/>
      <c r="AB187" s="21"/>
      <c r="AC187" s="43">
        <v>0.7</v>
      </c>
      <c r="AD187" s="21"/>
      <c r="AE187" s="21"/>
      <c r="AF187" s="21"/>
      <c r="AG187" s="21"/>
      <c r="AH187" s="195"/>
      <c r="AI187" s="22">
        <f>SUM(AH188:AH215)</f>
        <v>0</v>
      </c>
      <c r="AJ187" s="11"/>
      <c r="AK187" s="22">
        <f>SUM(AJ188:AJ215)</f>
        <v>0</v>
      </c>
      <c r="AL187" s="11"/>
      <c r="AM187" s="22">
        <f>SUM(AL188:AL215)</f>
        <v>0</v>
      </c>
      <c r="AN187" s="11"/>
      <c r="AO187" s="12"/>
    </row>
    <row r="188" spans="1:41" ht="13.5" customHeight="1" thickBot="1" x14ac:dyDescent="0.25">
      <c r="A188" s="12" t="s">
        <v>38</v>
      </c>
      <c r="B188" s="324" t="s">
        <v>7</v>
      </c>
      <c r="C188" s="425" t="s">
        <v>533</v>
      </c>
      <c r="D188" s="61" t="s">
        <v>222</v>
      </c>
      <c r="E188" s="138" t="s">
        <v>5</v>
      </c>
      <c r="F188" s="383"/>
      <c r="G188" s="139"/>
      <c r="H188" s="74">
        <f t="shared" si="78"/>
        <v>365</v>
      </c>
      <c r="I188" s="140"/>
      <c r="J188" s="178">
        <v>36.6</v>
      </c>
      <c r="K188" s="142">
        <v>0.85</v>
      </c>
      <c r="L188" s="143">
        <f t="shared" si="79"/>
        <v>31.11</v>
      </c>
      <c r="M188" s="143">
        <v>14.2</v>
      </c>
      <c r="N188" s="144">
        <f t="shared" si="91"/>
        <v>0</v>
      </c>
      <c r="O188" s="144">
        <f t="shared" ref="O188:O215" si="106">L188*F188</f>
        <v>0</v>
      </c>
      <c r="P188" s="351">
        <f t="shared" si="80"/>
        <v>0</v>
      </c>
      <c r="Q188" s="145">
        <v>6.7</v>
      </c>
      <c r="R188" s="144">
        <f t="shared" ref="R188:R215" si="107">F188*Q188</f>
        <v>0</v>
      </c>
      <c r="S188" s="152"/>
      <c r="T188" s="144"/>
      <c r="U188" s="36" t="str">
        <f t="shared" ref="U188:U215" si="108">IF(T188&gt;0,(T188/1.25)," ")</f>
        <v xml:space="preserve"> </v>
      </c>
      <c r="V188" s="37"/>
      <c r="W188" s="125" t="s">
        <v>29</v>
      </c>
      <c r="X188" s="11"/>
      <c r="Y188" s="39">
        <f t="shared" ref="Y188:Y215" si="109">J188*(G188*I188)/365</f>
        <v>0</v>
      </c>
      <c r="Z188" s="180">
        <f t="shared" si="81"/>
        <v>0</v>
      </c>
      <c r="AA188" s="11">
        <f t="shared" ref="AA188:AA215" si="110">J188*(H188+(G188*(1-I188)))/365</f>
        <v>36.6</v>
      </c>
      <c r="AB188" s="11">
        <f t="shared" ref="AB188:AB215" si="111">AA188*K188</f>
        <v>31.11</v>
      </c>
      <c r="AC188" s="43">
        <v>0.7</v>
      </c>
      <c r="AD188" s="69">
        <f t="shared" si="82"/>
        <v>31.11</v>
      </c>
      <c r="AE188" s="12">
        <f t="shared" ref="AE188:AE215" si="112">F188*J188</f>
        <v>0</v>
      </c>
      <c r="AF188" s="45">
        <v>0.45</v>
      </c>
      <c r="AG188" s="46">
        <f t="shared" ref="AG188:AG215" si="113">F188*AF188</f>
        <v>0</v>
      </c>
      <c r="AH188" s="11">
        <f t="shared" ref="AH188:AH215" si="114">IF(G188=365,IF(I188=1,T188,0),0)</f>
        <v>0</v>
      </c>
      <c r="AI188" s="11"/>
      <c r="AJ188" s="11">
        <f t="shared" ref="AJ188:AJ215" si="115">IF(G188=365,IF(I188=1,U188,0),0)</f>
        <v>0</v>
      </c>
      <c r="AK188" s="11"/>
      <c r="AL188" s="11">
        <f t="shared" ref="AL188:AL215" si="116">IF(G188=365,IF(I188=1,R188,0),0)</f>
        <v>0</v>
      </c>
      <c r="AN188" s="11">
        <f t="shared" ref="AN188:AN215" si="117">IF(G188=365,IF(I188=1,O188,0),0)</f>
        <v>0</v>
      </c>
      <c r="AO188" s="12">
        <f t="shared" ref="AO188:AO215" si="118">IF(G188=365,IF(I188=1,P188,0),0)</f>
        <v>0</v>
      </c>
    </row>
    <row r="189" spans="1:41" ht="13.5" thickBot="1" x14ac:dyDescent="0.25">
      <c r="A189" s="12" t="s">
        <v>38</v>
      </c>
      <c r="B189" s="324" t="s">
        <v>7</v>
      </c>
      <c r="C189" s="425" t="s">
        <v>533</v>
      </c>
      <c r="D189" s="71" t="s">
        <v>222</v>
      </c>
      <c r="E189" s="72" t="s">
        <v>6</v>
      </c>
      <c r="F189" s="382"/>
      <c r="G189" s="73"/>
      <c r="H189" s="74">
        <f t="shared" si="78"/>
        <v>365</v>
      </c>
      <c r="I189" s="75"/>
      <c r="J189" s="76">
        <v>36.6</v>
      </c>
      <c r="K189" s="77">
        <v>0.7</v>
      </c>
      <c r="L189" s="78">
        <f t="shared" si="79"/>
        <v>25.62</v>
      </c>
      <c r="M189" s="78">
        <v>14.2</v>
      </c>
      <c r="N189" s="80">
        <f t="shared" si="91"/>
        <v>0</v>
      </c>
      <c r="O189" s="80">
        <f t="shared" si="106"/>
        <v>0</v>
      </c>
      <c r="P189" s="264">
        <f t="shared" si="80"/>
        <v>0</v>
      </c>
      <c r="Q189" s="81">
        <v>2.4</v>
      </c>
      <c r="R189" s="80">
        <f t="shared" si="107"/>
        <v>0</v>
      </c>
      <c r="S189" s="153">
        <v>5.75</v>
      </c>
      <c r="T189" s="80">
        <f>F189*S189</f>
        <v>0</v>
      </c>
      <c r="U189" s="36" t="str">
        <f t="shared" si="108"/>
        <v xml:space="preserve"> </v>
      </c>
      <c r="V189" s="37"/>
      <c r="W189" s="147"/>
      <c r="X189" s="11"/>
      <c r="Y189" s="39">
        <f t="shared" si="109"/>
        <v>0</v>
      </c>
      <c r="Z189" s="180">
        <f t="shared" si="81"/>
        <v>0</v>
      </c>
      <c r="AA189" s="11">
        <f t="shared" si="110"/>
        <v>36.6</v>
      </c>
      <c r="AB189" s="11">
        <f t="shared" si="111"/>
        <v>25.62</v>
      </c>
      <c r="AC189" s="43">
        <v>0.7</v>
      </c>
      <c r="AD189" s="148">
        <f t="shared" si="82"/>
        <v>25.62</v>
      </c>
      <c r="AE189" s="12">
        <f t="shared" si="112"/>
        <v>0</v>
      </c>
      <c r="AF189" s="45">
        <v>0.45</v>
      </c>
      <c r="AG189" s="46">
        <f t="shared" si="113"/>
        <v>0</v>
      </c>
      <c r="AH189" s="11">
        <f t="shared" si="114"/>
        <v>0</v>
      </c>
      <c r="AI189" s="11"/>
      <c r="AJ189" s="11">
        <f t="shared" si="115"/>
        <v>0</v>
      </c>
      <c r="AK189" s="11"/>
      <c r="AL189" s="11">
        <f t="shared" si="116"/>
        <v>0</v>
      </c>
      <c r="AN189" s="11">
        <f t="shared" si="117"/>
        <v>0</v>
      </c>
      <c r="AO189" s="12">
        <f t="shared" si="118"/>
        <v>0</v>
      </c>
    </row>
    <row r="190" spans="1:41" ht="14.25" thickTop="1" thickBot="1" x14ac:dyDescent="0.25">
      <c r="A190" s="12" t="s">
        <v>38</v>
      </c>
      <c r="B190" s="324" t="s">
        <v>7</v>
      </c>
      <c r="C190" s="425" t="s">
        <v>533</v>
      </c>
      <c r="D190" s="71" t="s">
        <v>223</v>
      </c>
      <c r="E190" s="92" t="s">
        <v>5</v>
      </c>
      <c r="F190" s="382"/>
      <c r="G190" s="73"/>
      <c r="H190" s="74">
        <f t="shared" si="78"/>
        <v>365</v>
      </c>
      <c r="I190" s="75"/>
      <c r="J190" s="76">
        <v>18</v>
      </c>
      <c r="K190" s="77">
        <v>0.85</v>
      </c>
      <c r="L190" s="78">
        <f t="shared" si="79"/>
        <v>15.299999999999999</v>
      </c>
      <c r="M190" s="78">
        <v>7</v>
      </c>
      <c r="N190" s="80">
        <f t="shared" si="91"/>
        <v>0</v>
      </c>
      <c r="O190" s="80">
        <f t="shared" si="106"/>
        <v>0</v>
      </c>
      <c r="P190" s="264">
        <f t="shared" si="80"/>
        <v>0</v>
      </c>
      <c r="Q190" s="81">
        <v>3.3</v>
      </c>
      <c r="R190" s="80">
        <f t="shared" si="107"/>
        <v>0</v>
      </c>
      <c r="S190" s="153"/>
      <c r="T190" s="80"/>
      <c r="U190" s="36" t="str">
        <f t="shared" si="108"/>
        <v xml:space="preserve"> </v>
      </c>
      <c r="V190" s="37"/>
      <c r="W190" s="147"/>
      <c r="X190" s="11"/>
      <c r="Y190" s="39">
        <f t="shared" si="109"/>
        <v>0</v>
      </c>
      <c r="Z190" s="180">
        <f t="shared" si="81"/>
        <v>0</v>
      </c>
      <c r="AA190" s="11">
        <f t="shared" si="110"/>
        <v>18</v>
      </c>
      <c r="AB190" s="11">
        <f t="shared" si="111"/>
        <v>15.299999999999999</v>
      </c>
      <c r="AC190" s="43">
        <v>0.7</v>
      </c>
      <c r="AD190" s="149">
        <f t="shared" si="82"/>
        <v>15.299999999999999</v>
      </c>
      <c r="AE190" s="12">
        <f t="shared" si="112"/>
        <v>0</v>
      </c>
      <c r="AF190" s="45">
        <v>0.3</v>
      </c>
      <c r="AG190" s="46">
        <f t="shared" si="113"/>
        <v>0</v>
      </c>
      <c r="AH190" s="11">
        <f t="shared" si="114"/>
        <v>0</v>
      </c>
      <c r="AI190" s="11"/>
      <c r="AJ190" s="11">
        <f t="shared" si="115"/>
        <v>0</v>
      </c>
      <c r="AK190" s="11"/>
      <c r="AL190" s="11">
        <f t="shared" si="116"/>
        <v>0</v>
      </c>
      <c r="AN190" s="11">
        <f t="shared" si="117"/>
        <v>0</v>
      </c>
      <c r="AO190" s="12">
        <f t="shared" si="118"/>
        <v>0</v>
      </c>
    </row>
    <row r="191" spans="1:41" ht="14.25" thickTop="1" thickBot="1" x14ac:dyDescent="0.25">
      <c r="A191" s="12" t="s">
        <v>38</v>
      </c>
      <c r="B191" s="324" t="s">
        <v>7</v>
      </c>
      <c r="C191" s="425" t="s">
        <v>533</v>
      </c>
      <c r="D191" s="71" t="s">
        <v>223</v>
      </c>
      <c r="E191" s="72" t="s">
        <v>6</v>
      </c>
      <c r="F191" s="382"/>
      <c r="G191" s="73"/>
      <c r="H191" s="74">
        <f t="shared" si="78"/>
        <v>365</v>
      </c>
      <c r="I191" s="75"/>
      <c r="J191" s="76">
        <v>18</v>
      </c>
      <c r="K191" s="77">
        <v>0.7</v>
      </c>
      <c r="L191" s="78">
        <f t="shared" si="79"/>
        <v>12.6</v>
      </c>
      <c r="M191" s="78">
        <v>7</v>
      </c>
      <c r="N191" s="80">
        <f t="shared" si="91"/>
        <v>0</v>
      </c>
      <c r="O191" s="80">
        <f t="shared" si="106"/>
        <v>0</v>
      </c>
      <c r="P191" s="264">
        <f t="shared" si="80"/>
        <v>0</v>
      </c>
      <c r="Q191" s="81">
        <v>1.2</v>
      </c>
      <c r="R191" s="80">
        <f t="shared" si="107"/>
        <v>0</v>
      </c>
      <c r="S191" s="153">
        <v>2.9</v>
      </c>
      <c r="T191" s="80">
        <f>F191*S191</f>
        <v>0</v>
      </c>
      <c r="U191" s="36" t="str">
        <f t="shared" si="108"/>
        <v xml:space="preserve"> </v>
      </c>
      <c r="V191" s="37"/>
      <c r="W191" s="147"/>
      <c r="X191" s="11"/>
      <c r="Y191" s="39">
        <f t="shared" si="109"/>
        <v>0</v>
      </c>
      <c r="Z191" s="180">
        <f t="shared" si="81"/>
        <v>0</v>
      </c>
      <c r="AA191" s="11">
        <f t="shared" si="110"/>
        <v>18</v>
      </c>
      <c r="AB191" s="11">
        <f t="shared" si="111"/>
        <v>12.6</v>
      </c>
      <c r="AC191" s="43">
        <v>0.7</v>
      </c>
      <c r="AD191" s="148">
        <f t="shared" si="82"/>
        <v>12.6</v>
      </c>
      <c r="AE191" s="12">
        <f t="shared" si="112"/>
        <v>0</v>
      </c>
      <c r="AF191" s="45">
        <v>0.3</v>
      </c>
      <c r="AG191" s="46">
        <f t="shared" si="113"/>
        <v>0</v>
      </c>
      <c r="AH191" s="11">
        <f t="shared" si="114"/>
        <v>0</v>
      </c>
      <c r="AI191" s="11"/>
      <c r="AJ191" s="11">
        <f t="shared" si="115"/>
        <v>0</v>
      </c>
      <c r="AK191" s="11"/>
      <c r="AL191" s="11">
        <f t="shared" si="116"/>
        <v>0</v>
      </c>
      <c r="AN191" s="11">
        <f t="shared" si="117"/>
        <v>0</v>
      </c>
      <c r="AO191" s="12">
        <f t="shared" si="118"/>
        <v>0</v>
      </c>
    </row>
    <row r="192" spans="1:41" ht="14.25" thickTop="1" thickBot="1" x14ac:dyDescent="0.25">
      <c r="A192" s="12" t="s">
        <v>38</v>
      </c>
      <c r="B192" s="324" t="s">
        <v>7</v>
      </c>
      <c r="C192" s="425" t="s">
        <v>533</v>
      </c>
      <c r="D192" s="71" t="s">
        <v>224</v>
      </c>
      <c r="E192" s="92" t="s">
        <v>5</v>
      </c>
      <c r="F192" s="382"/>
      <c r="G192" s="73"/>
      <c r="H192" s="74">
        <f t="shared" si="78"/>
        <v>365</v>
      </c>
      <c r="I192" s="75"/>
      <c r="J192" s="76">
        <v>36</v>
      </c>
      <c r="K192" s="77">
        <v>0.85</v>
      </c>
      <c r="L192" s="78">
        <f t="shared" si="79"/>
        <v>30.599999999999998</v>
      </c>
      <c r="M192" s="78">
        <v>15</v>
      </c>
      <c r="N192" s="80">
        <f t="shared" si="91"/>
        <v>0</v>
      </c>
      <c r="O192" s="80">
        <f t="shared" si="106"/>
        <v>0</v>
      </c>
      <c r="P192" s="264">
        <f t="shared" si="80"/>
        <v>0</v>
      </c>
      <c r="Q192" s="81">
        <v>6.6</v>
      </c>
      <c r="R192" s="80">
        <f t="shared" si="107"/>
        <v>0</v>
      </c>
      <c r="S192" s="153"/>
      <c r="T192" s="80"/>
      <c r="U192" s="36" t="str">
        <f t="shared" si="108"/>
        <v xml:space="preserve"> </v>
      </c>
      <c r="V192" s="37"/>
      <c r="W192" s="147"/>
      <c r="X192" s="11"/>
      <c r="Y192" s="39">
        <f t="shared" si="109"/>
        <v>0</v>
      </c>
      <c r="Z192" s="180">
        <f t="shared" si="81"/>
        <v>0</v>
      </c>
      <c r="AA192" s="11">
        <f t="shared" si="110"/>
        <v>36</v>
      </c>
      <c r="AB192" s="11">
        <f t="shared" si="111"/>
        <v>30.599999999999998</v>
      </c>
      <c r="AC192" s="43">
        <v>0.7</v>
      </c>
      <c r="AD192" s="149">
        <f t="shared" si="82"/>
        <v>30.599999999999998</v>
      </c>
      <c r="AE192" s="12">
        <f t="shared" si="112"/>
        <v>0</v>
      </c>
      <c r="AF192" s="45">
        <v>0.3</v>
      </c>
      <c r="AG192" s="46">
        <f t="shared" si="113"/>
        <v>0</v>
      </c>
      <c r="AH192" s="11">
        <f t="shared" si="114"/>
        <v>0</v>
      </c>
      <c r="AI192" s="11"/>
      <c r="AJ192" s="11">
        <f t="shared" si="115"/>
        <v>0</v>
      </c>
      <c r="AK192" s="11"/>
      <c r="AL192" s="11">
        <f t="shared" si="116"/>
        <v>0</v>
      </c>
      <c r="AN192" s="11">
        <f t="shared" si="117"/>
        <v>0</v>
      </c>
      <c r="AO192" s="12">
        <f t="shared" si="118"/>
        <v>0</v>
      </c>
    </row>
    <row r="193" spans="1:41" ht="14.25" thickTop="1" thickBot="1" x14ac:dyDescent="0.25">
      <c r="A193" s="12" t="s">
        <v>38</v>
      </c>
      <c r="B193" s="324" t="s">
        <v>7</v>
      </c>
      <c r="C193" s="425" t="s">
        <v>533</v>
      </c>
      <c r="D193" s="71" t="s">
        <v>224</v>
      </c>
      <c r="E193" s="72" t="s">
        <v>6</v>
      </c>
      <c r="F193" s="382"/>
      <c r="G193" s="73"/>
      <c r="H193" s="74">
        <f t="shared" si="78"/>
        <v>365</v>
      </c>
      <c r="I193" s="75"/>
      <c r="J193" s="76">
        <v>36</v>
      </c>
      <c r="K193" s="77">
        <v>0.7</v>
      </c>
      <c r="L193" s="78">
        <f t="shared" si="79"/>
        <v>25.2</v>
      </c>
      <c r="M193" s="78">
        <v>15</v>
      </c>
      <c r="N193" s="80">
        <f t="shared" si="91"/>
        <v>0</v>
      </c>
      <c r="O193" s="80">
        <f t="shared" si="106"/>
        <v>0</v>
      </c>
      <c r="P193" s="264">
        <f t="shared" si="80"/>
        <v>0</v>
      </c>
      <c r="Q193" s="81">
        <v>2.4</v>
      </c>
      <c r="R193" s="80">
        <f t="shared" si="107"/>
        <v>0</v>
      </c>
      <c r="S193" s="153">
        <v>5.8</v>
      </c>
      <c r="T193" s="80">
        <f>F193*S193</f>
        <v>0</v>
      </c>
      <c r="U193" s="36" t="str">
        <f t="shared" si="108"/>
        <v xml:space="preserve"> </v>
      </c>
      <c r="V193" s="37"/>
      <c r="W193" s="147"/>
      <c r="X193" s="11"/>
      <c r="Y193" s="39">
        <f t="shared" si="109"/>
        <v>0</v>
      </c>
      <c r="Z193" s="180">
        <f t="shared" si="81"/>
        <v>0</v>
      </c>
      <c r="AA193" s="11">
        <f t="shared" si="110"/>
        <v>36</v>
      </c>
      <c r="AB193" s="11">
        <f t="shared" si="111"/>
        <v>25.2</v>
      </c>
      <c r="AC193" s="43">
        <v>0.7</v>
      </c>
      <c r="AD193" s="148">
        <f t="shared" si="82"/>
        <v>25.2</v>
      </c>
      <c r="AE193" s="12">
        <f t="shared" si="112"/>
        <v>0</v>
      </c>
      <c r="AF193" s="45">
        <v>0.3</v>
      </c>
      <c r="AG193" s="46">
        <f t="shared" si="113"/>
        <v>0</v>
      </c>
      <c r="AH193" s="11">
        <f t="shared" si="114"/>
        <v>0</v>
      </c>
      <c r="AI193" s="11"/>
      <c r="AJ193" s="11">
        <f t="shared" si="115"/>
        <v>0</v>
      </c>
      <c r="AK193" s="11"/>
      <c r="AL193" s="11">
        <f t="shared" si="116"/>
        <v>0</v>
      </c>
      <c r="AN193" s="11">
        <f t="shared" si="117"/>
        <v>0</v>
      </c>
      <c r="AO193" s="12">
        <f t="shared" si="118"/>
        <v>0</v>
      </c>
    </row>
    <row r="194" spans="1:41" ht="14.25" thickTop="1" thickBot="1" x14ac:dyDescent="0.25">
      <c r="A194" s="12" t="s">
        <v>38</v>
      </c>
      <c r="B194" s="324" t="s">
        <v>7</v>
      </c>
      <c r="C194" s="425" t="s">
        <v>533</v>
      </c>
      <c r="D194" s="71" t="s">
        <v>225</v>
      </c>
      <c r="E194" s="92" t="s">
        <v>5</v>
      </c>
      <c r="F194" s="382"/>
      <c r="G194" s="73"/>
      <c r="H194" s="74">
        <f t="shared" si="78"/>
        <v>365</v>
      </c>
      <c r="I194" s="75"/>
      <c r="J194" s="76">
        <v>53</v>
      </c>
      <c r="K194" s="77">
        <v>0.85</v>
      </c>
      <c r="L194" s="78">
        <f t="shared" si="79"/>
        <v>45.05</v>
      </c>
      <c r="M194" s="78">
        <v>20</v>
      </c>
      <c r="N194" s="80">
        <f t="shared" si="91"/>
        <v>0</v>
      </c>
      <c r="O194" s="80">
        <f t="shared" si="106"/>
        <v>0</v>
      </c>
      <c r="P194" s="264">
        <f t="shared" si="80"/>
        <v>0</v>
      </c>
      <c r="Q194" s="81">
        <v>9.6999999999999993</v>
      </c>
      <c r="R194" s="80">
        <f t="shared" si="107"/>
        <v>0</v>
      </c>
      <c r="S194" s="153"/>
      <c r="T194" s="80"/>
      <c r="U194" s="36" t="str">
        <f t="shared" si="108"/>
        <v xml:space="preserve"> </v>
      </c>
      <c r="V194" s="37"/>
      <c r="W194" s="147"/>
      <c r="X194" s="11"/>
      <c r="Y194" s="39">
        <f t="shared" si="109"/>
        <v>0</v>
      </c>
      <c r="Z194" s="180">
        <f t="shared" si="81"/>
        <v>0</v>
      </c>
      <c r="AA194" s="11">
        <f t="shared" si="110"/>
        <v>53</v>
      </c>
      <c r="AB194" s="11">
        <f t="shared" si="111"/>
        <v>45.05</v>
      </c>
      <c r="AC194" s="43">
        <v>0.7</v>
      </c>
      <c r="AD194" s="149">
        <f t="shared" si="82"/>
        <v>45.05</v>
      </c>
      <c r="AE194" s="12">
        <f t="shared" si="112"/>
        <v>0</v>
      </c>
      <c r="AF194" s="45">
        <v>0.7</v>
      </c>
      <c r="AG194" s="46">
        <f t="shared" si="113"/>
        <v>0</v>
      </c>
      <c r="AH194" s="11">
        <f t="shared" si="114"/>
        <v>0</v>
      </c>
      <c r="AI194" s="11"/>
      <c r="AJ194" s="11">
        <f t="shared" si="115"/>
        <v>0</v>
      </c>
      <c r="AK194" s="11"/>
      <c r="AL194" s="11">
        <f t="shared" si="116"/>
        <v>0</v>
      </c>
      <c r="AN194" s="11">
        <f t="shared" si="117"/>
        <v>0</v>
      </c>
      <c r="AO194" s="12">
        <f t="shared" si="118"/>
        <v>0</v>
      </c>
    </row>
    <row r="195" spans="1:41" ht="14.25" thickTop="1" thickBot="1" x14ac:dyDescent="0.25">
      <c r="A195" s="12" t="s">
        <v>38</v>
      </c>
      <c r="B195" s="324" t="s">
        <v>7</v>
      </c>
      <c r="C195" s="425" t="s">
        <v>533</v>
      </c>
      <c r="D195" s="71" t="s">
        <v>225</v>
      </c>
      <c r="E195" s="72" t="s">
        <v>6</v>
      </c>
      <c r="F195" s="382"/>
      <c r="G195" s="73"/>
      <c r="H195" s="74">
        <f t="shared" si="78"/>
        <v>365</v>
      </c>
      <c r="I195" s="75"/>
      <c r="J195" s="76">
        <v>53</v>
      </c>
      <c r="K195" s="77">
        <v>0.7</v>
      </c>
      <c r="L195" s="78">
        <f t="shared" si="79"/>
        <v>37.099999999999994</v>
      </c>
      <c r="M195" s="78">
        <v>20</v>
      </c>
      <c r="N195" s="80">
        <f t="shared" si="91"/>
        <v>0</v>
      </c>
      <c r="O195" s="80">
        <f t="shared" si="106"/>
        <v>0</v>
      </c>
      <c r="P195" s="264">
        <f t="shared" si="80"/>
        <v>0</v>
      </c>
      <c r="Q195" s="81">
        <v>3.5</v>
      </c>
      <c r="R195" s="80">
        <f t="shared" si="107"/>
        <v>0</v>
      </c>
      <c r="S195" s="153">
        <v>8.3000000000000007</v>
      </c>
      <c r="T195" s="80">
        <f>F195*S195</f>
        <v>0</v>
      </c>
      <c r="U195" s="36" t="str">
        <f t="shared" si="108"/>
        <v xml:space="preserve"> </v>
      </c>
      <c r="V195" s="37"/>
      <c r="W195" s="147"/>
      <c r="X195" s="11"/>
      <c r="Y195" s="39">
        <f t="shared" si="109"/>
        <v>0</v>
      </c>
      <c r="Z195" s="180">
        <f t="shared" si="81"/>
        <v>0</v>
      </c>
      <c r="AA195" s="11">
        <f t="shared" si="110"/>
        <v>53</v>
      </c>
      <c r="AB195" s="11">
        <f t="shared" si="111"/>
        <v>37.099999999999994</v>
      </c>
      <c r="AC195" s="43">
        <v>0.7</v>
      </c>
      <c r="AD195" s="148">
        <f t="shared" si="82"/>
        <v>37.099999999999994</v>
      </c>
      <c r="AE195" s="12">
        <f t="shared" si="112"/>
        <v>0</v>
      </c>
      <c r="AF195" s="45">
        <v>0.7</v>
      </c>
      <c r="AG195" s="46">
        <f t="shared" si="113"/>
        <v>0</v>
      </c>
      <c r="AH195" s="11">
        <f t="shared" si="114"/>
        <v>0</v>
      </c>
      <c r="AI195" s="11"/>
      <c r="AJ195" s="11">
        <f t="shared" si="115"/>
        <v>0</v>
      </c>
      <c r="AK195" s="11"/>
      <c r="AL195" s="11">
        <f t="shared" si="116"/>
        <v>0</v>
      </c>
      <c r="AN195" s="11">
        <f t="shared" si="117"/>
        <v>0</v>
      </c>
      <c r="AO195" s="12">
        <f t="shared" si="118"/>
        <v>0</v>
      </c>
    </row>
    <row r="196" spans="1:41" ht="14.25" thickTop="1" thickBot="1" x14ac:dyDescent="0.25">
      <c r="A196" s="12" t="s">
        <v>38</v>
      </c>
      <c r="B196" s="324" t="s">
        <v>7</v>
      </c>
      <c r="C196" s="425" t="s">
        <v>533</v>
      </c>
      <c r="D196" s="71" t="s">
        <v>226</v>
      </c>
      <c r="E196" s="92" t="s">
        <v>5</v>
      </c>
      <c r="F196" s="382"/>
      <c r="G196" s="73"/>
      <c r="H196" s="74">
        <f t="shared" si="78"/>
        <v>365</v>
      </c>
      <c r="I196" s="75"/>
      <c r="J196" s="76">
        <v>32.200000000000003</v>
      </c>
      <c r="K196" s="77">
        <v>0.85</v>
      </c>
      <c r="L196" s="78">
        <f t="shared" si="79"/>
        <v>27.37</v>
      </c>
      <c r="M196" s="78">
        <v>14</v>
      </c>
      <c r="N196" s="80">
        <f t="shared" si="91"/>
        <v>0</v>
      </c>
      <c r="O196" s="80">
        <f t="shared" si="106"/>
        <v>0</v>
      </c>
      <c r="P196" s="264">
        <f t="shared" si="80"/>
        <v>0</v>
      </c>
      <c r="Q196" s="81">
        <v>6.1</v>
      </c>
      <c r="R196" s="80">
        <f t="shared" si="107"/>
        <v>0</v>
      </c>
      <c r="S196" s="153"/>
      <c r="T196" s="80"/>
      <c r="U196" s="36" t="str">
        <f t="shared" si="108"/>
        <v xml:space="preserve"> </v>
      </c>
      <c r="V196" s="37"/>
      <c r="W196" s="147"/>
      <c r="X196" s="11"/>
      <c r="Y196" s="39">
        <f t="shared" si="109"/>
        <v>0</v>
      </c>
      <c r="Z196" s="180">
        <f t="shared" si="81"/>
        <v>0</v>
      </c>
      <c r="AA196" s="11">
        <f t="shared" si="110"/>
        <v>32.200000000000003</v>
      </c>
      <c r="AB196" s="11">
        <f t="shared" si="111"/>
        <v>27.37</v>
      </c>
      <c r="AC196" s="43">
        <v>0.7</v>
      </c>
      <c r="AD196" s="149">
        <f t="shared" si="82"/>
        <v>27.37</v>
      </c>
      <c r="AE196" s="12">
        <f t="shared" si="112"/>
        <v>0</v>
      </c>
      <c r="AF196" s="45">
        <v>0.3</v>
      </c>
      <c r="AG196" s="46">
        <f t="shared" si="113"/>
        <v>0</v>
      </c>
      <c r="AH196" s="11">
        <f t="shared" si="114"/>
        <v>0</v>
      </c>
      <c r="AI196" s="11"/>
      <c r="AJ196" s="11">
        <f t="shared" si="115"/>
        <v>0</v>
      </c>
      <c r="AK196" s="11"/>
      <c r="AL196" s="11">
        <f t="shared" si="116"/>
        <v>0</v>
      </c>
      <c r="AN196" s="11">
        <f t="shared" si="117"/>
        <v>0</v>
      </c>
      <c r="AO196" s="12">
        <f t="shared" si="118"/>
        <v>0</v>
      </c>
    </row>
    <row r="197" spans="1:41" ht="14.25" thickTop="1" thickBot="1" x14ac:dyDescent="0.25">
      <c r="A197" s="12" t="s">
        <v>38</v>
      </c>
      <c r="B197" s="324" t="s">
        <v>7</v>
      </c>
      <c r="C197" s="425" t="s">
        <v>533</v>
      </c>
      <c r="D197" s="71" t="s">
        <v>226</v>
      </c>
      <c r="E197" s="72" t="s">
        <v>6</v>
      </c>
      <c r="F197" s="382"/>
      <c r="G197" s="73"/>
      <c r="H197" s="74">
        <f t="shared" si="78"/>
        <v>365</v>
      </c>
      <c r="I197" s="75"/>
      <c r="J197" s="76">
        <v>32.200000000000003</v>
      </c>
      <c r="K197" s="77">
        <v>0.7</v>
      </c>
      <c r="L197" s="78">
        <f t="shared" si="79"/>
        <v>22.54</v>
      </c>
      <c r="M197" s="78">
        <v>14</v>
      </c>
      <c r="N197" s="80">
        <f t="shared" si="91"/>
        <v>0</v>
      </c>
      <c r="O197" s="80">
        <f t="shared" si="106"/>
        <v>0</v>
      </c>
      <c r="P197" s="264">
        <f t="shared" si="80"/>
        <v>0</v>
      </c>
      <c r="Q197" s="81">
        <v>2.2000000000000002</v>
      </c>
      <c r="R197" s="80">
        <f t="shared" si="107"/>
        <v>0</v>
      </c>
      <c r="S197" s="153">
        <v>5.3</v>
      </c>
      <c r="T197" s="80">
        <f>F197*S197</f>
        <v>0</v>
      </c>
      <c r="U197" s="36" t="str">
        <f t="shared" si="108"/>
        <v xml:space="preserve"> </v>
      </c>
      <c r="V197" s="37"/>
      <c r="W197" s="147"/>
      <c r="X197" s="11"/>
      <c r="Y197" s="39">
        <f t="shared" si="109"/>
        <v>0</v>
      </c>
      <c r="Z197" s="180">
        <f t="shared" si="81"/>
        <v>0</v>
      </c>
      <c r="AA197" s="11">
        <f t="shared" si="110"/>
        <v>32.200000000000003</v>
      </c>
      <c r="AB197" s="11">
        <f t="shared" si="111"/>
        <v>22.54</v>
      </c>
      <c r="AC197" s="43">
        <v>0.7</v>
      </c>
      <c r="AD197" s="148">
        <f t="shared" si="82"/>
        <v>22.54</v>
      </c>
      <c r="AE197" s="12">
        <f t="shared" si="112"/>
        <v>0</v>
      </c>
      <c r="AF197" s="45">
        <v>0.3</v>
      </c>
      <c r="AG197" s="46">
        <f t="shared" si="113"/>
        <v>0</v>
      </c>
      <c r="AH197" s="11">
        <f t="shared" si="114"/>
        <v>0</v>
      </c>
      <c r="AI197" s="11"/>
      <c r="AJ197" s="11">
        <f t="shared" si="115"/>
        <v>0</v>
      </c>
      <c r="AK197" s="11"/>
      <c r="AL197" s="11">
        <f t="shared" si="116"/>
        <v>0</v>
      </c>
      <c r="AN197" s="11">
        <f t="shared" si="117"/>
        <v>0</v>
      </c>
      <c r="AO197" s="12">
        <f t="shared" si="118"/>
        <v>0</v>
      </c>
    </row>
    <row r="198" spans="1:41" ht="14.25" thickTop="1" thickBot="1" x14ac:dyDescent="0.25">
      <c r="A198" s="12" t="s">
        <v>38</v>
      </c>
      <c r="B198" s="324" t="s">
        <v>7</v>
      </c>
      <c r="C198" s="425" t="s">
        <v>533</v>
      </c>
      <c r="D198" s="71" t="s">
        <v>227</v>
      </c>
      <c r="E198" s="92" t="s">
        <v>5</v>
      </c>
      <c r="F198" s="382"/>
      <c r="G198" s="73"/>
      <c r="H198" s="74">
        <f t="shared" si="78"/>
        <v>365</v>
      </c>
      <c r="I198" s="75"/>
      <c r="J198" s="76">
        <v>41.9</v>
      </c>
      <c r="K198" s="77">
        <v>0.85</v>
      </c>
      <c r="L198" s="78">
        <f t="shared" si="79"/>
        <v>35.614999999999995</v>
      </c>
      <c r="M198" s="78">
        <v>17.100000000000001</v>
      </c>
      <c r="N198" s="80">
        <f t="shared" si="91"/>
        <v>0</v>
      </c>
      <c r="O198" s="80">
        <f t="shared" si="106"/>
        <v>0</v>
      </c>
      <c r="P198" s="264">
        <f t="shared" si="80"/>
        <v>0</v>
      </c>
      <c r="Q198" s="81">
        <v>7.8</v>
      </c>
      <c r="R198" s="80">
        <f t="shared" si="107"/>
        <v>0</v>
      </c>
      <c r="S198" s="153"/>
      <c r="T198" s="80"/>
      <c r="U198" s="36" t="str">
        <f t="shared" si="108"/>
        <v xml:space="preserve"> </v>
      </c>
      <c r="V198" s="37"/>
      <c r="W198" s="147"/>
      <c r="X198" s="11"/>
      <c r="Y198" s="39">
        <f t="shared" si="109"/>
        <v>0</v>
      </c>
      <c r="Z198" s="180">
        <f t="shared" si="81"/>
        <v>0</v>
      </c>
      <c r="AA198" s="11">
        <f t="shared" si="110"/>
        <v>41.9</v>
      </c>
      <c r="AB198" s="11">
        <f t="shared" si="111"/>
        <v>35.614999999999995</v>
      </c>
      <c r="AC198" s="43">
        <v>0.7</v>
      </c>
      <c r="AD198" s="44">
        <f t="shared" si="82"/>
        <v>35.614999999999995</v>
      </c>
      <c r="AE198" s="12">
        <f t="shared" si="112"/>
        <v>0</v>
      </c>
      <c r="AF198" s="45">
        <v>0.49</v>
      </c>
      <c r="AG198" s="46">
        <f t="shared" si="113"/>
        <v>0</v>
      </c>
      <c r="AH198" s="11">
        <f t="shared" si="114"/>
        <v>0</v>
      </c>
      <c r="AI198" s="11"/>
      <c r="AJ198" s="11">
        <f t="shared" si="115"/>
        <v>0</v>
      </c>
      <c r="AK198" s="11"/>
      <c r="AL198" s="11">
        <f t="shared" si="116"/>
        <v>0</v>
      </c>
      <c r="AN198" s="11">
        <f t="shared" si="117"/>
        <v>0</v>
      </c>
      <c r="AO198" s="12">
        <f t="shared" si="118"/>
        <v>0</v>
      </c>
    </row>
    <row r="199" spans="1:41" ht="14.25" thickTop="1" thickBot="1" x14ac:dyDescent="0.25">
      <c r="A199" s="12" t="s">
        <v>38</v>
      </c>
      <c r="B199" s="324" t="s">
        <v>7</v>
      </c>
      <c r="C199" s="426" t="s">
        <v>533</v>
      </c>
      <c r="D199" s="95" t="s">
        <v>228</v>
      </c>
      <c r="E199" s="48" t="s">
        <v>6</v>
      </c>
      <c r="F199" s="381"/>
      <c r="G199" s="49"/>
      <c r="H199" s="50">
        <f t="shared" si="78"/>
        <v>365</v>
      </c>
      <c r="I199" s="51"/>
      <c r="J199" s="52">
        <v>41.9</v>
      </c>
      <c r="K199" s="53">
        <v>0.7</v>
      </c>
      <c r="L199" s="54">
        <f t="shared" si="79"/>
        <v>29.33</v>
      </c>
      <c r="M199" s="54">
        <v>17.100000000000001</v>
      </c>
      <c r="N199" s="55">
        <f t="shared" si="91"/>
        <v>0</v>
      </c>
      <c r="O199" s="55">
        <f t="shared" si="106"/>
        <v>0</v>
      </c>
      <c r="P199" s="290">
        <f t="shared" si="80"/>
        <v>0</v>
      </c>
      <c r="Q199" s="56">
        <v>2.8</v>
      </c>
      <c r="R199" s="55">
        <f t="shared" si="107"/>
        <v>0</v>
      </c>
      <c r="S199" s="154">
        <v>6.6</v>
      </c>
      <c r="T199" s="55">
        <f>F199*S199</f>
        <v>0</v>
      </c>
      <c r="U199" s="36" t="str">
        <f t="shared" si="108"/>
        <v xml:space="preserve"> </v>
      </c>
      <c r="V199" s="37"/>
      <c r="W199" s="147"/>
      <c r="X199" s="11"/>
      <c r="Y199" s="39">
        <f t="shared" si="109"/>
        <v>0</v>
      </c>
      <c r="Z199" s="180">
        <f t="shared" si="81"/>
        <v>0</v>
      </c>
      <c r="AA199" s="11">
        <f t="shared" si="110"/>
        <v>41.9</v>
      </c>
      <c r="AB199" s="11">
        <f t="shared" si="111"/>
        <v>29.33</v>
      </c>
      <c r="AC199" s="43">
        <v>0.7</v>
      </c>
      <c r="AD199" s="60">
        <f t="shared" si="82"/>
        <v>29.33</v>
      </c>
      <c r="AE199" s="12">
        <f t="shared" si="112"/>
        <v>0</v>
      </c>
      <c r="AF199" s="194">
        <v>0.49</v>
      </c>
      <c r="AG199" s="113">
        <f t="shared" si="113"/>
        <v>0</v>
      </c>
      <c r="AH199" s="11">
        <f t="shared" si="114"/>
        <v>0</v>
      </c>
      <c r="AI199" s="11"/>
      <c r="AJ199" s="11">
        <f t="shared" si="115"/>
        <v>0</v>
      </c>
      <c r="AK199" s="11"/>
      <c r="AL199" s="11">
        <f t="shared" si="116"/>
        <v>0</v>
      </c>
      <c r="AN199" s="11">
        <f t="shared" si="117"/>
        <v>0</v>
      </c>
      <c r="AO199" s="12">
        <f t="shared" si="118"/>
        <v>0</v>
      </c>
    </row>
    <row r="200" spans="1:41" ht="13.5" thickBot="1" x14ac:dyDescent="0.25">
      <c r="A200" s="12" t="s">
        <v>38</v>
      </c>
      <c r="B200" s="324" t="s">
        <v>7</v>
      </c>
      <c r="C200" s="425" t="s">
        <v>534</v>
      </c>
      <c r="D200" s="61" t="s">
        <v>229</v>
      </c>
      <c r="E200" s="138" t="s">
        <v>5</v>
      </c>
      <c r="F200" s="383"/>
      <c r="G200" s="139"/>
      <c r="H200" s="27">
        <f t="shared" ref="H200:H255" si="119">365-G200</f>
        <v>365</v>
      </c>
      <c r="I200" s="140"/>
      <c r="J200" s="178">
        <v>39.1</v>
      </c>
      <c r="K200" s="142">
        <v>0.85</v>
      </c>
      <c r="L200" s="143">
        <f t="shared" si="79"/>
        <v>33.234999999999999</v>
      </c>
      <c r="M200" s="143">
        <v>14.3</v>
      </c>
      <c r="N200" s="144">
        <f t="shared" si="91"/>
        <v>0</v>
      </c>
      <c r="O200" s="144">
        <f t="shared" si="106"/>
        <v>0</v>
      </c>
      <c r="P200" s="351">
        <f t="shared" si="80"/>
        <v>0</v>
      </c>
      <c r="Q200" s="145">
        <v>7.3</v>
      </c>
      <c r="R200" s="144">
        <f t="shared" si="107"/>
        <v>0</v>
      </c>
      <c r="S200" s="152"/>
      <c r="T200" s="144"/>
      <c r="U200" s="36" t="str">
        <f t="shared" si="108"/>
        <v xml:space="preserve"> </v>
      </c>
      <c r="V200" s="37"/>
      <c r="W200" s="147"/>
      <c r="X200" s="11"/>
      <c r="Y200" s="39">
        <f t="shared" si="109"/>
        <v>0</v>
      </c>
      <c r="Z200" s="180">
        <f t="shared" si="81"/>
        <v>0</v>
      </c>
      <c r="AA200" s="11">
        <f t="shared" si="110"/>
        <v>39.1</v>
      </c>
      <c r="AB200" s="11">
        <f t="shared" si="111"/>
        <v>33.234999999999999</v>
      </c>
      <c r="AC200" s="43">
        <v>0.7</v>
      </c>
      <c r="AD200" s="69">
        <f t="shared" si="82"/>
        <v>33.234999999999999</v>
      </c>
      <c r="AE200" s="12">
        <f t="shared" si="112"/>
        <v>0</v>
      </c>
      <c r="AF200" s="156">
        <v>0.45</v>
      </c>
      <c r="AG200" s="157">
        <f t="shared" si="113"/>
        <v>0</v>
      </c>
      <c r="AH200" s="11">
        <f t="shared" si="114"/>
        <v>0</v>
      </c>
      <c r="AI200" s="11"/>
      <c r="AJ200" s="11">
        <f t="shared" si="115"/>
        <v>0</v>
      </c>
      <c r="AK200" s="11"/>
      <c r="AL200" s="11">
        <f t="shared" si="116"/>
        <v>0</v>
      </c>
      <c r="AN200" s="11">
        <f t="shared" si="117"/>
        <v>0</v>
      </c>
      <c r="AO200" s="12">
        <f t="shared" si="118"/>
        <v>0</v>
      </c>
    </row>
    <row r="201" spans="1:41" ht="14.25" thickTop="1" thickBot="1" x14ac:dyDescent="0.25">
      <c r="A201" s="12" t="s">
        <v>38</v>
      </c>
      <c r="B201" s="324" t="s">
        <v>7</v>
      </c>
      <c r="C201" s="425" t="s">
        <v>534</v>
      </c>
      <c r="D201" s="71" t="s">
        <v>229</v>
      </c>
      <c r="E201" s="72" t="s">
        <v>6</v>
      </c>
      <c r="F201" s="382"/>
      <c r="G201" s="73"/>
      <c r="H201" s="74">
        <f t="shared" si="119"/>
        <v>365</v>
      </c>
      <c r="I201" s="75"/>
      <c r="J201" s="76">
        <v>39.1</v>
      </c>
      <c r="K201" s="77">
        <v>0.7</v>
      </c>
      <c r="L201" s="78">
        <f t="shared" si="79"/>
        <v>27.37</v>
      </c>
      <c r="M201" s="78">
        <v>14.3</v>
      </c>
      <c r="N201" s="80">
        <f t="shared" si="91"/>
        <v>0</v>
      </c>
      <c r="O201" s="80">
        <f t="shared" si="106"/>
        <v>0</v>
      </c>
      <c r="P201" s="264">
        <f t="shared" si="80"/>
        <v>0</v>
      </c>
      <c r="Q201" s="81">
        <v>3</v>
      </c>
      <c r="R201" s="80">
        <f t="shared" si="107"/>
        <v>0</v>
      </c>
      <c r="S201" s="153">
        <v>5.75</v>
      </c>
      <c r="T201" s="80">
        <f>F201*S201</f>
        <v>0</v>
      </c>
      <c r="U201" s="36" t="str">
        <f t="shared" si="108"/>
        <v xml:space="preserve"> </v>
      </c>
      <c r="V201" s="37"/>
      <c r="W201" s="147"/>
      <c r="X201" s="11"/>
      <c r="Y201" s="39">
        <f t="shared" si="109"/>
        <v>0</v>
      </c>
      <c r="Z201" s="180">
        <f t="shared" si="81"/>
        <v>0</v>
      </c>
      <c r="AA201" s="11">
        <f t="shared" si="110"/>
        <v>39.1</v>
      </c>
      <c r="AB201" s="11">
        <f t="shared" si="111"/>
        <v>27.37</v>
      </c>
      <c r="AC201" s="43">
        <v>0.7</v>
      </c>
      <c r="AD201" s="148">
        <f t="shared" si="82"/>
        <v>27.37</v>
      </c>
      <c r="AE201" s="12">
        <f t="shared" si="112"/>
        <v>0</v>
      </c>
      <c r="AF201" s="45">
        <v>0.45</v>
      </c>
      <c r="AG201" s="46">
        <f t="shared" si="113"/>
        <v>0</v>
      </c>
      <c r="AH201" s="11">
        <f t="shared" si="114"/>
        <v>0</v>
      </c>
      <c r="AI201" s="11"/>
      <c r="AJ201" s="11">
        <f t="shared" si="115"/>
        <v>0</v>
      </c>
      <c r="AK201" s="11"/>
      <c r="AL201" s="11">
        <f t="shared" si="116"/>
        <v>0</v>
      </c>
      <c r="AN201" s="11">
        <f t="shared" si="117"/>
        <v>0</v>
      </c>
      <c r="AO201" s="12">
        <f t="shared" si="118"/>
        <v>0</v>
      </c>
    </row>
    <row r="202" spans="1:41" ht="14.25" thickTop="1" thickBot="1" x14ac:dyDescent="0.25">
      <c r="A202" s="12" t="s">
        <v>38</v>
      </c>
      <c r="B202" s="324" t="s">
        <v>7</v>
      </c>
      <c r="C202" s="425" t="s">
        <v>534</v>
      </c>
      <c r="D202" s="71" t="s">
        <v>230</v>
      </c>
      <c r="E202" s="92" t="s">
        <v>5</v>
      </c>
      <c r="F202" s="382"/>
      <c r="G202" s="73"/>
      <c r="H202" s="74">
        <f t="shared" si="119"/>
        <v>365</v>
      </c>
      <c r="I202" s="75"/>
      <c r="J202" s="76">
        <v>19</v>
      </c>
      <c r="K202" s="77">
        <v>0.85</v>
      </c>
      <c r="L202" s="78">
        <f t="shared" si="79"/>
        <v>16.149999999999999</v>
      </c>
      <c r="M202" s="78">
        <v>6.9</v>
      </c>
      <c r="N202" s="80">
        <f t="shared" si="91"/>
        <v>0</v>
      </c>
      <c r="O202" s="80">
        <f t="shared" si="106"/>
        <v>0</v>
      </c>
      <c r="P202" s="264">
        <f t="shared" si="80"/>
        <v>0</v>
      </c>
      <c r="Q202" s="81">
        <v>3.5</v>
      </c>
      <c r="R202" s="80">
        <f t="shared" si="107"/>
        <v>0</v>
      </c>
      <c r="S202" s="153"/>
      <c r="T202" s="80"/>
      <c r="U202" s="36" t="str">
        <f t="shared" si="108"/>
        <v xml:space="preserve"> </v>
      </c>
      <c r="V202" s="37"/>
      <c r="W202" s="147"/>
      <c r="X202" s="11"/>
      <c r="Y202" s="39">
        <f t="shared" si="109"/>
        <v>0</v>
      </c>
      <c r="Z202" s="180">
        <f t="shared" si="81"/>
        <v>0</v>
      </c>
      <c r="AA202" s="11">
        <f t="shared" si="110"/>
        <v>19</v>
      </c>
      <c r="AB202" s="11">
        <f t="shared" si="111"/>
        <v>16.149999999999999</v>
      </c>
      <c r="AC202" s="43">
        <v>0.7</v>
      </c>
      <c r="AD202" s="149">
        <f t="shared" si="82"/>
        <v>16.149999999999999</v>
      </c>
      <c r="AE202" s="12">
        <f t="shared" si="112"/>
        <v>0</v>
      </c>
      <c r="AF202" s="45">
        <v>0.3</v>
      </c>
      <c r="AG202" s="46">
        <f t="shared" si="113"/>
        <v>0</v>
      </c>
      <c r="AH202" s="11">
        <f t="shared" si="114"/>
        <v>0</v>
      </c>
      <c r="AI202" s="11"/>
      <c r="AJ202" s="11">
        <f t="shared" si="115"/>
        <v>0</v>
      </c>
      <c r="AK202" s="11"/>
      <c r="AL202" s="11">
        <f t="shared" si="116"/>
        <v>0</v>
      </c>
      <c r="AN202" s="11">
        <f t="shared" si="117"/>
        <v>0</v>
      </c>
      <c r="AO202" s="12">
        <f t="shared" si="118"/>
        <v>0</v>
      </c>
    </row>
    <row r="203" spans="1:41" ht="14.25" thickTop="1" thickBot="1" x14ac:dyDescent="0.25">
      <c r="A203" s="12" t="s">
        <v>38</v>
      </c>
      <c r="B203" s="324" t="s">
        <v>7</v>
      </c>
      <c r="C203" s="425" t="s">
        <v>534</v>
      </c>
      <c r="D203" s="71" t="s">
        <v>230</v>
      </c>
      <c r="E203" s="72" t="s">
        <v>6</v>
      </c>
      <c r="F203" s="382"/>
      <c r="G203" s="73"/>
      <c r="H203" s="74">
        <f t="shared" si="119"/>
        <v>365</v>
      </c>
      <c r="I203" s="75"/>
      <c r="J203" s="76">
        <v>19</v>
      </c>
      <c r="K203" s="77">
        <v>0.7</v>
      </c>
      <c r="L203" s="78">
        <f t="shared" si="79"/>
        <v>13.299999999999999</v>
      </c>
      <c r="M203" s="78">
        <v>6.9</v>
      </c>
      <c r="N203" s="80">
        <f t="shared" si="91"/>
        <v>0</v>
      </c>
      <c r="O203" s="80">
        <f t="shared" si="106"/>
        <v>0</v>
      </c>
      <c r="P203" s="264">
        <f t="shared" si="80"/>
        <v>0</v>
      </c>
      <c r="Q203" s="81">
        <v>1.4</v>
      </c>
      <c r="R203" s="80">
        <f t="shared" si="107"/>
        <v>0</v>
      </c>
      <c r="S203" s="153">
        <v>2.75</v>
      </c>
      <c r="T203" s="80">
        <f>F203*S203</f>
        <v>0</v>
      </c>
      <c r="U203" s="36" t="str">
        <f t="shared" si="108"/>
        <v xml:space="preserve"> </v>
      </c>
      <c r="V203" s="37"/>
      <c r="W203" s="147"/>
      <c r="X203" s="11"/>
      <c r="Y203" s="39">
        <f t="shared" si="109"/>
        <v>0</v>
      </c>
      <c r="Z203" s="180">
        <f t="shared" si="81"/>
        <v>0</v>
      </c>
      <c r="AA203" s="11">
        <f t="shared" si="110"/>
        <v>19</v>
      </c>
      <c r="AB203" s="11">
        <f t="shared" si="111"/>
        <v>13.299999999999999</v>
      </c>
      <c r="AC203" s="43">
        <v>0.7</v>
      </c>
      <c r="AD203" s="148">
        <f t="shared" si="82"/>
        <v>13.299999999999999</v>
      </c>
      <c r="AE203" s="12">
        <f t="shared" si="112"/>
        <v>0</v>
      </c>
      <c r="AF203" s="45">
        <v>0.3</v>
      </c>
      <c r="AG203" s="46">
        <f t="shared" si="113"/>
        <v>0</v>
      </c>
      <c r="AH203" s="11">
        <f t="shared" si="114"/>
        <v>0</v>
      </c>
      <c r="AI203" s="11"/>
      <c r="AJ203" s="11">
        <f t="shared" si="115"/>
        <v>0</v>
      </c>
      <c r="AK203" s="11"/>
      <c r="AL203" s="11">
        <f t="shared" si="116"/>
        <v>0</v>
      </c>
      <c r="AN203" s="11">
        <f t="shared" si="117"/>
        <v>0</v>
      </c>
      <c r="AO203" s="12">
        <f t="shared" si="118"/>
        <v>0</v>
      </c>
    </row>
    <row r="204" spans="1:41" ht="14.25" thickTop="1" thickBot="1" x14ac:dyDescent="0.25">
      <c r="A204" s="12" t="s">
        <v>38</v>
      </c>
      <c r="B204" s="324" t="s">
        <v>7</v>
      </c>
      <c r="C204" s="425" t="s">
        <v>534</v>
      </c>
      <c r="D204" s="71" t="s">
        <v>231</v>
      </c>
      <c r="E204" s="92" t="s">
        <v>5</v>
      </c>
      <c r="F204" s="382"/>
      <c r="G204" s="73"/>
      <c r="H204" s="74">
        <f t="shared" si="119"/>
        <v>365</v>
      </c>
      <c r="I204" s="75"/>
      <c r="J204" s="76">
        <v>39</v>
      </c>
      <c r="K204" s="77">
        <v>0.85</v>
      </c>
      <c r="L204" s="78">
        <f t="shared" si="79"/>
        <v>33.15</v>
      </c>
      <c r="M204" s="78">
        <v>13.7</v>
      </c>
      <c r="N204" s="80">
        <f t="shared" si="91"/>
        <v>0</v>
      </c>
      <c r="O204" s="80">
        <f t="shared" si="106"/>
        <v>0</v>
      </c>
      <c r="P204" s="264">
        <f t="shared" si="80"/>
        <v>0</v>
      </c>
      <c r="Q204" s="81">
        <v>7.3</v>
      </c>
      <c r="R204" s="80">
        <f t="shared" si="107"/>
        <v>0</v>
      </c>
      <c r="S204" s="153"/>
      <c r="T204" s="80"/>
      <c r="U204" s="36" t="str">
        <f t="shared" si="108"/>
        <v xml:space="preserve"> </v>
      </c>
      <c r="V204" s="37"/>
      <c r="W204" s="147"/>
      <c r="X204" s="11"/>
      <c r="Y204" s="39">
        <f t="shared" si="109"/>
        <v>0</v>
      </c>
      <c r="Z204" s="180">
        <f t="shared" si="81"/>
        <v>0</v>
      </c>
      <c r="AA204" s="11">
        <f t="shared" si="110"/>
        <v>39</v>
      </c>
      <c r="AB204" s="11">
        <f t="shared" si="111"/>
        <v>33.15</v>
      </c>
      <c r="AC204" s="43">
        <v>0.7</v>
      </c>
      <c r="AD204" s="149">
        <f t="shared" si="82"/>
        <v>33.15</v>
      </c>
      <c r="AE204" s="12">
        <f t="shared" si="112"/>
        <v>0</v>
      </c>
      <c r="AF204" s="45">
        <v>0.3</v>
      </c>
      <c r="AG204" s="46">
        <f t="shared" si="113"/>
        <v>0</v>
      </c>
      <c r="AH204" s="11">
        <f t="shared" si="114"/>
        <v>0</v>
      </c>
      <c r="AI204" s="11"/>
      <c r="AJ204" s="11">
        <f t="shared" si="115"/>
        <v>0</v>
      </c>
      <c r="AK204" s="11"/>
      <c r="AL204" s="11">
        <f t="shared" si="116"/>
        <v>0</v>
      </c>
      <c r="AN204" s="11">
        <f t="shared" si="117"/>
        <v>0</v>
      </c>
      <c r="AO204" s="12">
        <f t="shared" si="118"/>
        <v>0</v>
      </c>
    </row>
    <row r="205" spans="1:41" ht="14.25" thickTop="1" thickBot="1" x14ac:dyDescent="0.25">
      <c r="A205" s="12" t="s">
        <v>38</v>
      </c>
      <c r="B205" s="324" t="s">
        <v>7</v>
      </c>
      <c r="C205" s="425" t="s">
        <v>534</v>
      </c>
      <c r="D205" s="71" t="s">
        <v>231</v>
      </c>
      <c r="E205" s="72" t="s">
        <v>6</v>
      </c>
      <c r="F205" s="382"/>
      <c r="G205" s="73"/>
      <c r="H205" s="74">
        <f t="shared" si="119"/>
        <v>365</v>
      </c>
      <c r="I205" s="75"/>
      <c r="J205" s="76">
        <v>39</v>
      </c>
      <c r="K205" s="77">
        <v>0.7</v>
      </c>
      <c r="L205" s="78">
        <f t="shared" si="79"/>
        <v>27.299999999999997</v>
      </c>
      <c r="M205" s="78">
        <v>13.7</v>
      </c>
      <c r="N205" s="80">
        <f t="shared" si="91"/>
        <v>0</v>
      </c>
      <c r="O205" s="80">
        <f t="shared" si="106"/>
        <v>0</v>
      </c>
      <c r="P205" s="264">
        <f t="shared" si="80"/>
        <v>0</v>
      </c>
      <c r="Q205" s="81">
        <v>3</v>
      </c>
      <c r="R205" s="80">
        <f t="shared" si="107"/>
        <v>0</v>
      </c>
      <c r="S205" s="153">
        <v>5.75</v>
      </c>
      <c r="T205" s="80">
        <f>F205*S205</f>
        <v>0</v>
      </c>
      <c r="U205" s="36" t="str">
        <f t="shared" si="108"/>
        <v xml:space="preserve"> </v>
      </c>
      <c r="V205" s="37"/>
      <c r="W205" s="147"/>
      <c r="X205" s="11"/>
      <c r="Y205" s="39">
        <f t="shared" si="109"/>
        <v>0</v>
      </c>
      <c r="Z205" s="180">
        <f t="shared" si="81"/>
        <v>0</v>
      </c>
      <c r="AA205" s="11">
        <f t="shared" si="110"/>
        <v>39</v>
      </c>
      <c r="AB205" s="11">
        <f t="shared" si="111"/>
        <v>27.299999999999997</v>
      </c>
      <c r="AC205" s="43">
        <v>0.7</v>
      </c>
      <c r="AD205" s="148">
        <f t="shared" si="82"/>
        <v>27.299999999999997</v>
      </c>
      <c r="AE205" s="12">
        <f t="shared" si="112"/>
        <v>0</v>
      </c>
      <c r="AF205" s="45">
        <v>0.3</v>
      </c>
      <c r="AG205" s="46">
        <f t="shared" si="113"/>
        <v>0</v>
      </c>
      <c r="AH205" s="11">
        <f t="shared" si="114"/>
        <v>0</v>
      </c>
      <c r="AI205" s="11"/>
      <c r="AJ205" s="11">
        <f t="shared" si="115"/>
        <v>0</v>
      </c>
      <c r="AK205" s="11"/>
      <c r="AL205" s="11">
        <f t="shared" si="116"/>
        <v>0</v>
      </c>
      <c r="AN205" s="11">
        <f t="shared" si="117"/>
        <v>0</v>
      </c>
      <c r="AO205" s="12">
        <f t="shared" si="118"/>
        <v>0</v>
      </c>
    </row>
    <row r="206" spans="1:41" ht="14.25" thickTop="1" thickBot="1" x14ac:dyDescent="0.25">
      <c r="A206" s="12" t="s">
        <v>38</v>
      </c>
      <c r="B206" s="324" t="s">
        <v>7</v>
      </c>
      <c r="C206" s="425" t="s">
        <v>534</v>
      </c>
      <c r="D206" s="71" t="s">
        <v>232</v>
      </c>
      <c r="E206" s="92" t="s">
        <v>5</v>
      </c>
      <c r="F206" s="382"/>
      <c r="G206" s="73"/>
      <c r="H206" s="74">
        <f t="shared" si="119"/>
        <v>365</v>
      </c>
      <c r="I206" s="75"/>
      <c r="J206" s="76">
        <v>56</v>
      </c>
      <c r="K206" s="77">
        <v>0.85</v>
      </c>
      <c r="L206" s="78">
        <f t="shared" si="79"/>
        <v>47.6</v>
      </c>
      <c r="M206" s="78">
        <v>20.6</v>
      </c>
      <c r="N206" s="80">
        <f>F206*J206</f>
        <v>0</v>
      </c>
      <c r="O206" s="80">
        <f t="shared" si="106"/>
        <v>0</v>
      </c>
      <c r="P206" s="264">
        <f t="shared" si="80"/>
        <v>0</v>
      </c>
      <c r="Q206" s="81">
        <v>10.6</v>
      </c>
      <c r="R206" s="80">
        <f t="shared" si="107"/>
        <v>0</v>
      </c>
      <c r="S206" s="153"/>
      <c r="T206" s="80"/>
      <c r="U206" s="36" t="str">
        <f t="shared" si="108"/>
        <v xml:space="preserve"> </v>
      </c>
      <c r="V206" s="37"/>
      <c r="W206" s="147"/>
      <c r="X206" s="11"/>
      <c r="Y206" s="39">
        <f t="shared" si="109"/>
        <v>0</v>
      </c>
      <c r="Z206" s="180">
        <f t="shared" si="81"/>
        <v>0</v>
      </c>
      <c r="AA206" s="11">
        <f t="shared" si="110"/>
        <v>56</v>
      </c>
      <c r="AB206" s="11">
        <f t="shared" si="111"/>
        <v>47.6</v>
      </c>
      <c r="AC206" s="43">
        <v>0.7</v>
      </c>
      <c r="AD206" s="149">
        <f t="shared" si="82"/>
        <v>47.6</v>
      </c>
      <c r="AE206" s="12">
        <f t="shared" si="112"/>
        <v>0</v>
      </c>
      <c r="AF206" s="45">
        <v>0.7</v>
      </c>
      <c r="AG206" s="46">
        <f t="shared" si="113"/>
        <v>0</v>
      </c>
      <c r="AH206" s="11">
        <f t="shared" si="114"/>
        <v>0</v>
      </c>
      <c r="AI206" s="11"/>
      <c r="AJ206" s="11">
        <f t="shared" si="115"/>
        <v>0</v>
      </c>
      <c r="AK206" s="11"/>
      <c r="AL206" s="11">
        <f t="shared" si="116"/>
        <v>0</v>
      </c>
      <c r="AN206" s="11">
        <f t="shared" si="117"/>
        <v>0</v>
      </c>
      <c r="AO206" s="12">
        <f t="shared" si="118"/>
        <v>0</v>
      </c>
    </row>
    <row r="207" spans="1:41" ht="14.25" thickTop="1" thickBot="1" x14ac:dyDescent="0.25">
      <c r="A207" s="12" t="s">
        <v>38</v>
      </c>
      <c r="B207" s="324" t="s">
        <v>7</v>
      </c>
      <c r="C207" s="425" t="s">
        <v>534</v>
      </c>
      <c r="D207" s="71" t="s">
        <v>232</v>
      </c>
      <c r="E207" s="72" t="s">
        <v>6</v>
      </c>
      <c r="F207" s="382"/>
      <c r="G207" s="73"/>
      <c r="H207" s="74">
        <f t="shared" si="119"/>
        <v>365</v>
      </c>
      <c r="I207" s="75"/>
      <c r="J207" s="76">
        <v>56</v>
      </c>
      <c r="K207" s="77">
        <v>0.7</v>
      </c>
      <c r="L207" s="78">
        <f t="shared" si="79"/>
        <v>39.199999999999996</v>
      </c>
      <c r="M207" s="78">
        <v>20.6</v>
      </c>
      <c r="N207" s="80">
        <f t="shared" si="91"/>
        <v>0</v>
      </c>
      <c r="O207" s="80">
        <f t="shared" si="106"/>
        <v>0</v>
      </c>
      <c r="P207" s="264">
        <f t="shared" si="80"/>
        <v>0</v>
      </c>
      <c r="Q207" s="81">
        <v>4.4000000000000004</v>
      </c>
      <c r="R207" s="80">
        <f t="shared" si="107"/>
        <v>0</v>
      </c>
      <c r="S207" s="153">
        <v>8.3800000000000008</v>
      </c>
      <c r="T207" s="80">
        <f>F207*S207</f>
        <v>0</v>
      </c>
      <c r="U207" s="36" t="str">
        <f t="shared" si="108"/>
        <v xml:space="preserve"> </v>
      </c>
      <c r="V207" s="37"/>
      <c r="W207" s="147"/>
      <c r="X207" s="11"/>
      <c r="Y207" s="39">
        <f t="shared" si="109"/>
        <v>0</v>
      </c>
      <c r="Z207" s="180">
        <f t="shared" si="81"/>
        <v>0</v>
      </c>
      <c r="AA207" s="11">
        <f t="shared" si="110"/>
        <v>56</v>
      </c>
      <c r="AB207" s="11">
        <f t="shared" si="111"/>
        <v>39.199999999999996</v>
      </c>
      <c r="AC207" s="43">
        <v>0.7</v>
      </c>
      <c r="AD207" s="148">
        <f t="shared" si="82"/>
        <v>39.199999999999996</v>
      </c>
      <c r="AE207" s="12">
        <f t="shared" si="112"/>
        <v>0</v>
      </c>
      <c r="AF207" s="45">
        <v>0.7</v>
      </c>
      <c r="AG207" s="46">
        <f t="shared" si="113"/>
        <v>0</v>
      </c>
      <c r="AH207" s="11">
        <f t="shared" si="114"/>
        <v>0</v>
      </c>
      <c r="AI207" s="11"/>
      <c r="AJ207" s="11">
        <f t="shared" si="115"/>
        <v>0</v>
      </c>
      <c r="AK207" s="11"/>
      <c r="AL207" s="11">
        <f t="shared" si="116"/>
        <v>0</v>
      </c>
      <c r="AN207" s="11">
        <f t="shared" si="117"/>
        <v>0</v>
      </c>
      <c r="AO207" s="12">
        <f t="shared" si="118"/>
        <v>0</v>
      </c>
    </row>
    <row r="208" spans="1:41" ht="14.25" thickTop="1" thickBot="1" x14ac:dyDescent="0.25">
      <c r="A208" s="12" t="s">
        <v>38</v>
      </c>
      <c r="B208" s="324" t="s">
        <v>7</v>
      </c>
      <c r="C208" s="425" t="s">
        <v>534</v>
      </c>
      <c r="D208" s="71" t="s">
        <v>233</v>
      </c>
      <c r="E208" s="92" t="s">
        <v>5</v>
      </c>
      <c r="F208" s="382"/>
      <c r="G208" s="73"/>
      <c r="H208" s="74">
        <f t="shared" si="119"/>
        <v>365</v>
      </c>
      <c r="I208" s="75"/>
      <c r="J208" s="76">
        <v>35.200000000000003</v>
      </c>
      <c r="K208" s="77">
        <v>0.85</v>
      </c>
      <c r="L208" s="78">
        <f t="shared" si="79"/>
        <v>29.92</v>
      </c>
      <c r="M208" s="78">
        <v>12.3</v>
      </c>
      <c r="N208" s="80">
        <f t="shared" si="91"/>
        <v>0</v>
      </c>
      <c r="O208" s="80">
        <f t="shared" si="106"/>
        <v>0</v>
      </c>
      <c r="P208" s="264">
        <f t="shared" si="80"/>
        <v>0</v>
      </c>
      <c r="Q208" s="81">
        <v>6.7</v>
      </c>
      <c r="R208" s="80">
        <f t="shared" si="107"/>
        <v>0</v>
      </c>
      <c r="S208" s="153"/>
      <c r="T208" s="80"/>
      <c r="U208" s="36" t="str">
        <f t="shared" si="108"/>
        <v xml:space="preserve"> </v>
      </c>
      <c r="V208" s="37"/>
      <c r="W208" s="147"/>
      <c r="X208" s="11"/>
      <c r="Y208" s="39">
        <f t="shared" si="109"/>
        <v>0</v>
      </c>
      <c r="Z208" s="180">
        <f t="shared" si="81"/>
        <v>0</v>
      </c>
      <c r="AA208" s="11">
        <f t="shared" si="110"/>
        <v>35.200000000000003</v>
      </c>
      <c r="AB208" s="11">
        <f t="shared" si="111"/>
        <v>29.92</v>
      </c>
      <c r="AC208" s="43">
        <v>0.7</v>
      </c>
      <c r="AD208" s="149">
        <f t="shared" si="82"/>
        <v>29.92</v>
      </c>
      <c r="AE208" s="12">
        <f t="shared" si="112"/>
        <v>0</v>
      </c>
      <c r="AF208" s="45">
        <v>0.3</v>
      </c>
      <c r="AG208" s="46">
        <f t="shared" si="113"/>
        <v>0</v>
      </c>
      <c r="AH208" s="11">
        <f t="shared" si="114"/>
        <v>0</v>
      </c>
      <c r="AI208" s="11"/>
      <c r="AJ208" s="11">
        <f t="shared" si="115"/>
        <v>0</v>
      </c>
      <c r="AK208" s="11"/>
      <c r="AL208" s="11">
        <f t="shared" si="116"/>
        <v>0</v>
      </c>
      <c r="AN208" s="11">
        <f t="shared" si="117"/>
        <v>0</v>
      </c>
      <c r="AO208" s="12">
        <f t="shared" si="118"/>
        <v>0</v>
      </c>
    </row>
    <row r="209" spans="1:41" ht="14.25" thickTop="1" thickBot="1" x14ac:dyDescent="0.25">
      <c r="A209" s="12" t="s">
        <v>38</v>
      </c>
      <c r="B209" s="324" t="s">
        <v>7</v>
      </c>
      <c r="C209" s="425" t="s">
        <v>534</v>
      </c>
      <c r="D209" s="71" t="s">
        <v>233</v>
      </c>
      <c r="E209" s="72" t="s">
        <v>6</v>
      </c>
      <c r="F209" s="382"/>
      <c r="G209" s="73"/>
      <c r="H209" s="74">
        <f t="shared" si="119"/>
        <v>365</v>
      </c>
      <c r="I209" s="75"/>
      <c r="J209" s="76">
        <v>35.200000000000003</v>
      </c>
      <c r="K209" s="77">
        <v>0.7</v>
      </c>
      <c r="L209" s="78">
        <f t="shared" si="79"/>
        <v>24.64</v>
      </c>
      <c r="M209" s="78">
        <v>12.3</v>
      </c>
      <c r="N209" s="80">
        <f t="shared" si="91"/>
        <v>0</v>
      </c>
      <c r="O209" s="80">
        <f t="shared" si="106"/>
        <v>0</v>
      </c>
      <c r="P209" s="264">
        <f t="shared" si="80"/>
        <v>0</v>
      </c>
      <c r="Q209" s="81">
        <v>2.8</v>
      </c>
      <c r="R209" s="80">
        <f t="shared" si="107"/>
        <v>0</v>
      </c>
      <c r="S209" s="153">
        <v>5.25</v>
      </c>
      <c r="T209" s="80">
        <f>F209*S209</f>
        <v>0</v>
      </c>
      <c r="U209" s="36" t="str">
        <f t="shared" si="108"/>
        <v xml:space="preserve"> </v>
      </c>
      <c r="V209" s="37"/>
      <c r="W209" s="147"/>
      <c r="X209" s="11"/>
      <c r="Y209" s="39">
        <f t="shared" si="109"/>
        <v>0</v>
      </c>
      <c r="Z209" s="180">
        <f t="shared" si="81"/>
        <v>0</v>
      </c>
      <c r="AA209" s="11">
        <f t="shared" si="110"/>
        <v>35.200000000000003</v>
      </c>
      <c r="AB209" s="11">
        <f t="shared" si="111"/>
        <v>24.64</v>
      </c>
      <c r="AC209" s="43">
        <v>0.7</v>
      </c>
      <c r="AD209" s="148">
        <f t="shared" si="82"/>
        <v>24.64</v>
      </c>
      <c r="AE209" s="12">
        <f t="shared" si="112"/>
        <v>0</v>
      </c>
      <c r="AF209" s="45">
        <v>0.3</v>
      </c>
      <c r="AG209" s="46">
        <f t="shared" si="113"/>
        <v>0</v>
      </c>
      <c r="AH209" s="11">
        <f t="shared" si="114"/>
        <v>0</v>
      </c>
      <c r="AI209" s="11"/>
      <c r="AJ209" s="11">
        <f t="shared" si="115"/>
        <v>0</v>
      </c>
      <c r="AK209" s="11"/>
      <c r="AL209" s="11">
        <f t="shared" si="116"/>
        <v>0</v>
      </c>
      <c r="AN209" s="11">
        <f t="shared" si="117"/>
        <v>0</v>
      </c>
      <c r="AO209" s="12">
        <f t="shared" si="118"/>
        <v>0</v>
      </c>
    </row>
    <row r="210" spans="1:41" ht="14.25" thickTop="1" thickBot="1" x14ac:dyDescent="0.25">
      <c r="A210" s="12" t="s">
        <v>38</v>
      </c>
      <c r="B210" s="324" t="s">
        <v>7</v>
      </c>
      <c r="C210" s="425" t="s">
        <v>534</v>
      </c>
      <c r="D210" s="71" t="s">
        <v>234</v>
      </c>
      <c r="E210" s="92" t="s">
        <v>5</v>
      </c>
      <c r="F210" s="382"/>
      <c r="G210" s="73"/>
      <c r="H210" s="74">
        <f t="shared" si="119"/>
        <v>365</v>
      </c>
      <c r="I210" s="75"/>
      <c r="J210" s="76">
        <v>44.9</v>
      </c>
      <c r="K210" s="77">
        <v>0.85</v>
      </c>
      <c r="L210" s="78">
        <f t="shared" si="79"/>
        <v>38.164999999999999</v>
      </c>
      <c r="M210" s="78">
        <v>16.2</v>
      </c>
      <c r="N210" s="80">
        <f t="shared" si="91"/>
        <v>0</v>
      </c>
      <c r="O210" s="80">
        <f t="shared" si="106"/>
        <v>0</v>
      </c>
      <c r="P210" s="264">
        <f t="shared" si="80"/>
        <v>0</v>
      </c>
      <c r="Q210" s="81">
        <v>8.5</v>
      </c>
      <c r="R210" s="80">
        <f t="shared" si="107"/>
        <v>0</v>
      </c>
      <c r="S210" s="153"/>
      <c r="T210" s="80"/>
      <c r="U210" s="36" t="str">
        <f t="shared" si="108"/>
        <v xml:space="preserve"> </v>
      </c>
      <c r="V210" s="37"/>
      <c r="W210" s="147"/>
      <c r="X210" s="11"/>
      <c r="Y210" s="39">
        <f t="shared" si="109"/>
        <v>0</v>
      </c>
      <c r="Z210" s="180">
        <f t="shared" si="81"/>
        <v>0</v>
      </c>
      <c r="AA210" s="11">
        <f t="shared" si="110"/>
        <v>44.9</v>
      </c>
      <c r="AB210" s="11">
        <f t="shared" si="111"/>
        <v>38.164999999999999</v>
      </c>
      <c r="AC210" s="43">
        <v>0.7</v>
      </c>
      <c r="AD210" s="149">
        <f t="shared" si="82"/>
        <v>38.164999999999999</v>
      </c>
      <c r="AE210" s="12">
        <f t="shared" si="112"/>
        <v>0</v>
      </c>
      <c r="AF210" s="45">
        <v>0.49</v>
      </c>
      <c r="AG210" s="46">
        <f t="shared" si="113"/>
        <v>0</v>
      </c>
      <c r="AH210" s="11">
        <f t="shared" si="114"/>
        <v>0</v>
      </c>
      <c r="AI210" s="11"/>
      <c r="AJ210" s="11">
        <f t="shared" si="115"/>
        <v>0</v>
      </c>
      <c r="AK210" s="11"/>
      <c r="AL210" s="11">
        <f t="shared" si="116"/>
        <v>0</v>
      </c>
      <c r="AN210" s="11">
        <f t="shared" si="117"/>
        <v>0</v>
      </c>
      <c r="AO210" s="12">
        <f t="shared" si="118"/>
        <v>0</v>
      </c>
    </row>
    <row r="211" spans="1:41" ht="14.25" thickTop="1" thickBot="1" x14ac:dyDescent="0.25">
      <c r="A211" s="12" t="s">
        <v>38</v>
      </c>
      <c r="B211" s="324" t="s">
        <v>7</v>
      </c>
      <c r="C211" s="425" t="s">
        <v>534</v>
      </c>
      <c r="D211" s="71" t="s">
        <v>235</v>
      </c>
      <c r="E211" s="72" t="s">
        <v>6</v>
      </c>
      <c r="F211" s="382"/>
      <c r="G211" s="73"/>
      <c r="H211" s="74">
        <f t="shared" si="119"/>
        <v>365</v>
      </c>
      <c r="I211" s="75"/>
      <c r="J211" s="76">
        <v>44.9</v>
      </c>
      <c r="K211" s="77">
        <v>0.7</v>
      </c>
      <c r="L211" s="78">
        <f t="shared" si="79"/>
        <v>31.429999999999996</v>
      </c>
      <c r="M211" s="78">
        <v>16.2</v>
      </c>
      <c r="N211" s="80">
        <f t="shared" si="91"/>
        <v>0</v>
      </c>
      <c r="O211" s="80">
        <f t="shared" si="106"/>
        <v>0</v>
      </c>
      <c r="P211" s="264">
        <f t="shared" si="80"/>
        <v>0</v>
      </c>
      <c r="Q211" s="81">
        <v>3.5</v>
      </c>
      <c r="R211" s="80">
        <f t="shared" si="107"/>
        <v>0</v>
      </c>
      <c r="S211" s="153">
        <v>6.75</v>
      </c>
      <c r="T211" s="80">
        <f>F211*S211</f>
        <v>0</v>
      </c>
      <c r="U211" s="36" t="str">
        <f t="shared" si="108"/>
        <v xml:space="preserve"> </v>
      </c>
      <c r="V211" s="37"/>
      <c r="W211" s="147"/>
      <c r="X211" s="11"/>
      <c r="Y211" s="39">
        <f t="shared" si="109"/>
        <v>0</v>
      </c>
      <c r="Z211" s="180">
        <f t="shared" si="81"/>
        <v>0</v>
      </c>
      <c r="AA211" s="11">
        <f t="shared" si="110"/>
        <v>44.9</v>
      </c>
      <c r="AB211" s="11">
        <f t="shared" si="111"/>
        <v>31.429999999999996</v>
      </c>
      <c r="AC211" s="43">
        <v>0.7</v>
      </c>
      <c r="AD211" s="148">
        <f t="shared" si="82"/>
        <v>31.429999999999996</v>
      </c>
      <c r="AE211" s="12">
        <f t="shared" si="112"/>
        <v>0</v>
      </c>
      <c r="AF211" s="45">
        <v>0.49</v>
      </c>
      <c r="AG211" s="46">
        <f t="shared" si="113"/>
        <v>0</v>
      </c>
      <c r="AH211" s="11">
        <f t="shared" si="114"/>
        <v>0</v>
      </c>
      <c r="AI211" s="11"/>
      <c r="AJ211" s="11">
        <f t="shared" si="115"/>
        <v>0</v>
      </c>
      <c r="AK211" s="11"/>
      <c r="AL211" s="11">
        <f t="shared" si="116"/>
        <v>0</v>
      </c>
      <c r="AN211" s="11">
        <f t="shared" si="117"/>
        <v>0</v>
      </c>
      <c r="AO211" s="12">
        <f t="shared" si="118"/>
        <v>0</v>
      </c>
    </row>
    <row r="212" spans="1:41" ht="14.25" thickTop="1" thickBot="1" x14ac:dyDescent="0.25">
      <c r="A212" s="12" t="s">
        <v>38</v>
      </c>
      <c r="B212" s="324" t="s">
        <v>7</v>
      </c>
      <c r="C212" s="425" t="s">
        <v>534</v>
      </c>
      <c r="D212" s="71" t="s">
        <v>236</v>
      </c>
      <c r="E212" s="92" t="s">
        <v>5</v>
      </c>
      <c r="F212" s="382"/>
      <c r="G212" s="73"/>
      <c r="H212" s="74">
        <f t="shared" si="119"/>
        <v>365</v>
      </c>
      <c r="I212" s="75"/>
      <c r="J212" s="76">
        <v>40.700000000000003</v>
      </c>
      <c r="K212" s="77">
        <v>0.85</v>
      </c>
      <c r="L212" s="78">
        <f t="shared" si="79"/>
        <v>34.594999999999999</v>
      </c>
      <c r="M212" s="78">
        <v>14.7</v>
      </c>
      <c r="N212" s="80">
        <f t="shared" si="91"/>
        <v>0</v>
      </c>
      <c r="O212" s="80">
        <f t="shared" si="106"/>
        <v>0</v>
      </c>
      <c r="P212" s="264">
        <f t="shared" si="80"/>
        <v>0</v>
      </c>
      <c r="Q212" s="81">
        <v>6.7</v>
      </c>
      <c r="R212" s="80">
        <f t="shared" si="107"/>
        <v>0</v>
      </c>
      <c r="S212" s="153"/>
      <c r="T212" s="80"/>
      <c r="U212" s="36" t="str">
        <f t="shared" si="108"/>
        <v xml:space="preserve"> </v>
      </c>
      <c r="V212" s="37"/>
      <c r="W212" s="147"/>
      <c r="X212" s="11"/>
      <c r="Y212" s="39">
        <f t="shared" si="109"/>
        <v>0</v>
      </c>
      <c r="Z212" s="180">
        <f t="shared" si="81"/>
        <v>0</v>
      </c>
      <c r="AA212" s="11">
        <f t="shared" si="110"/>
        <v>40.700000000000003</v>
      </c>
      <c r="AB212" s="11">
        <f t="shared" si="111"/>
        <v>34.594999999999999</v>
      </c>
      <c r="AC212" s="43">
        <v>0.7</v>
      </c>
      <c r="AD212" s="149">
        <f t="shared" si="82"/>
        <v>34.594999999999999</v>
      </c>
      <c r="AE212" s="12">
        <f t="shared" si="112"/>
        <v>0</v>
      </c>
      <c r="AF212" s="45">
        <v>0.46</v>
      </c>
      <c r="AG212" s="46">
        <f t="shared" si="113"/>
        <v>0</v>
      </c>
      <c r="AH212" s="11">
        <f t="shared" si="114"/>
        <v>0</v>
      </c>
      <c r="AI212" s="11"/>
      <c r="AJ212" s="11">
        <f t="shared" si="115"/>
        <v>0</v>
      </c>
      <c r="AK212" s="11"/>
      <c r="AL212" s="11">
        <f t="shared" si="116"/>
        <v>0</v>
      </c>
      <c r="AN212" s="11">
        <f t="shared" si="117"/>
        <v>0</v>
      </c>
      <c r="AO212" s="12">
        <f t="shared" si="118"/>
        <v>0</v>
      </c>
    </row>
    <row r="213" spans="1:41" ht="14.25" thickTop="1" thickBot="1" x14ac:dyDescent="0.25">
      <c r="A213" s="12" t="s">
        <v>38</v>
      </c>
      <c r="B213" s="324" t="s">
        <v>7</v>
      </c>
      <c r="C213" s="425" t="s">
        <v>534</v>
      </c>
      <c r="D213" s="71" t="s">
        <v>236</v>
      </c>
      <c r="E213" s="72" t="s">
        <v>6</v>
      </c>
      <c r="F213" s="382"/>
      <c r="G213" s="73"/>
      <c r="H213" s="74">
        <f t="shared" si="119"/>
        <v>365</v>
      </c>
      <c r="I213" s="75"/>
      <c r="J213" s="76">
        <v>40.700000000000003</v>
      </c>
      <c r="K213" s="77">
        <v>0.7</v>
      </c>
      <c r="L213" s="78">
        <f t="shared" si="79"/>
        <v>28.49</v>
      </c>
      <c r="M213" s="78">
        <v>14.7</v>
      </c>
      <c r="N213" s="80">
        <f t="shared" si="91"/>
        <v>0</v>
      </c>
      <c r="O213" s="80">
        <f t="shared" si="106"/>
        <v>0</v>
      </c>
      <c r="P213" s="264">
        <f t="shared" si="80"/>
        <v>0</v>
      </c>
      <c r="Q213" s="81">
        <v>3</v>
      </c>
      <c r="R213" s="80">
        <f t="shared" si="107"/>
        <v>0</v>
      </c>
      <c r="S213" s="153">
        <v>5.75</v>
      </c>
      <c r="T213" s="80">
        <f>F213*S213</f>
        <v>0</v>
      </c>
      <c r="U213" s="36" t="str">
        <f t="shared" si="108"/>
        <v xml:space="preserve"> </v>
      </c>
      <c r="V213" s="37"/>
      <c r="W213" s="147"/>
      <c r="X213" s="11"/>
      <c r="Y213" s="39">
        <f t="shared" si="109"/>
        <v>0</v>
      </c>
      <c r="Z213" s="180">
        <f t="shared" si="81"/>
        <v>0</v>
      </c>
      <c r="AA213" s="11">
        <f t="shared" si="110"/>
        <v>40.700000000000003</v>
      </c>
      <c r="AB213" s="11">
        <f t="shared" si="111"/>
        <v>28.49</v>
      </c>
      <c r="AC213" s="43">
        <v>0.7</v>
      </c>
      <c r="AD213" s="148">
        <f t="shared" si="82"/>
        <v>28.49</v>
      </c>
      <c r="AE213" s="12">
        <f t="shared" si="112"/>
        <v>0</v>
      </c>
      <c r="AF213" s="45">
        <v>0.46</v>
      </c>
      <c r="AG213" s="46">
        <f t="shared" si="113"/>
        <v>0</v>
      </c>
      <c r="AH213" s="11">
        <f t="shared" si="114"/>
        <v>0</v>
      </c>
      <c r="AI213" s="11"/>
      <c r="AJ213" s="11">
        <f t="shared" si="115"/>
        <v>0</v>
      </c>
      <c r="AK213" s="11"/>
      <c r="AL213" s="11">
        <f t="shared" si="116"/>
        <v>0</v>
      </c>
      <c r="AN213" s="11">
        <f t="shared" si="117"/>
        <v>0</v>
      </c>
      <c r="AO213" s="12">
        <f t="shared" si="118"/>
        <v>0</v>
      </c>
    </row>
    <row r="214" spans="1:41" ht="14.25" thickTop="1" thickBot="1" x14ac:dyDescent="0.25">
      <c r="A214" s="12" t="s">
        <v>38</v>
      </c>
      <c r="B214" s="324" t="s">
        <v>7</v>
      </c>
      <c r="C214" s="425" t="s">
        <v>534</v>
      </c>
      <c r="D214" s="71" t="s">
        <v>237</v>
      </c>
      <c r="E214" s="92" t="s">
        <v>5</v>
      </c>
      <c r="F214" s="382"/>
      <c r="G214" s="73"/>
      <c r="H214" s="74">
        <f t="shared" si="119"/>
        <v>365</v>
      </c>
      <c r="I214" s="75"/>
      <c r="J214" s="76">
        <v>41.3</v>
      </c>
      <c r="K214" s="77">
        <v>0.85</v>
      </c>
      <c r="L214" s="78">
        <f t="shared" si="79"/>
        <v>35.104999999999997</v>
      </c>
      <c r="M214" s="78">
        <v>14.8</v>
      </c>
      <c r="N214" s="80">
        <f t="shared" si="91"/>
        <v>0</v>
      </c>
      <c r="O214" s="80">
        <f t="shared" si="106"/>
        <v>0</v>
      </c>
      <c r="P214" s="264">
        <f t="shared" si="80"/>
        <v>0</v>
      </c>
      <c r="Q214" s="81">
        <v>7.7</v>
      </c>
      <c r="R214" s="80">
        <f t="shared" si="107"/>
        <v>0</v>
      </c>
      <c r="S214" s="153"/>
      <c r="T214" s="80"/>
      <c r="U214" s="36" t="str">
        <f t="shared" si="108"/>
        <v xml:space="preserve"> </v>
      </c>
      <c r="V214" s="37"/>
      <c r="W214" s="147"/>
      <c r="X214" s="11"/>
      <c r="Y214" s="39">
        <f t="shared" si="109"/>
        <v>0</v>
      </c>
      <c r="Z214" s="180">
        <f t="shared" si="81"/>
        <v>0</v>
      </c>
      <c r="AA214" s="11">
        <f t="shared" si="110"/>
        <v>41.3</v>
      </c>
      <c r="AB214" s="11">
        <f t="shared" si="111"/>
        <v>35.104999999999997</v>
      </c>
      <c r="AC214" s="43">
        <v>0.7</v>
      </c>
      <c r="AD214" s="44">
        <f t="shared" si="82"/>
        <v>35.104999999999997</v>
      </c>
      <c r="AE214" s="12">
        <f t="shared" si="112"/>
        <v>0</v>
      </c>
      <c r="AF214" s="45">
        <v>0.49</v>
      </c>
      <c r="AG214" s="46">
        <f t="shared" si="113"/>
        <v>0</v>
      </c>
      <c r="AH214" s="11">
        <f t="shared" si="114"/>
        <v>0</v>
      </c>
      <c r="AI214" s="11"/>
      <c r="AJ214" s="11">
        <f t="shared" si="115"/>
        <v>0</v>
      </c>
      <c r="AK214" s="11"/>
      <c r="AL214" s="11">
        <f t="shared" si="116"/>
        <v>0</v>
      </c>
      <c r="AN214" s="11">
        <f t="shared" si="117"/>
        <v>0</v>
      </c>
      <c r="AO214" s="12">
        <f t="shared" si="118"/>
        <v>0</v>
      </c>
    </row>
    <row r="215" spans="1:41" ht="14.25" thickTop="1" thickBot="1" x14ac:dyDescent="0.25">
      <c r="A215" s="12" t="s">
        <v>38</v>
      </c>
      <c r="B215" s="324" t="s">
        <v>7</v>
      </c>
      <c r="C215" s="426" t="s">
        <v>534</v>
      </c>
      <c r="D215" s="95" t="s">
        <v>237</v>
      </c>
      <c r="E215" s="48" t="s">
        <v>6</v>
      </c>
      <c r="F215" s="381"/>
      <c r="G215" s="49"/>
      <c r="H215" s="50">
        <f t="shared" si="119"/>
        <v>365</v>
      </c>
      <c r="I215" s="51"/>
      <c r="J215" s="52">
        <v>41.3</v>
      </c>
      <c r="K215" s="53">
        <v>0.7</v>
      </c>
      <c r="L215" s="54">
        <f t="shared" si="79"/>
        <v>28.909999999999997</v>
      </c>
      <c r="M215" s="54">
        <v>14.8</v>
      </c>
      <c r="N215" s="55">
        <f t="shared" si="91"/>
        <v>0</v>
      </c>
      <c r="O215" s="55">
        <f t="shared" si="106"/>
        <v>0</v>
      </c>
      <c r="P215" s="290">
        <f t="shared" si="80"/>
        <v>0</v>
      </c>
      <c r="Q215" s="56">
        <v>3</v>
      </c>
      <c r="R215" s="55">
        <f t="shared" si="107"/>
        <v>0</v>
      </c>
      <c r="S215" s="154">
        <v>5.75</v>
      </c>
      <c r="T215" s="55">
        <f>F215*S215</f>
        <v>0</v>
      </c>
      <c r="U215" s="36" t="str">
        <f t="shared" si="108"/>
        <v xml:space="preserve"> </v>
      </c>
      <c r="V215" s="188"/>
      <c r="W215" s="189"/>
      <c r="X215" s="11"/>
      <c r="Y215" s="39">
        <f t="shared" si="109"/>
        <v>0</v>
      </c>
      <c r="Z215" s="180">
        <f t="shared" si="81"/>
        <v>0</v>
      </c>
      <c r="AA215" s="11">
        <f t="shared" si="110"/>
        <v>41.3</v>
      </c>
      <c r="AB215" s="11">
        <f t="shared" si="111"/>
        <v>28.909999999999997</v>
      </c>
      <c r="AC215" s="43">
        <v>0.7</v>
      </c>
      <c r="AD215" s="60">
        <f t="shared" si="82"/>
        <v>28.909999999999997</v>
      </c>
      <c r="AE215" s="12">
        <f t="shared" si="112"/>
        <v>0</v>
      </c>
      <c r="AF215" s="194">
        <v>0.49</v>
      </c>
      <c r="AG215" s="113">
        <f t="shared" si="113"/>
        <v>0</v>
      </c>
      <c r="AH215" s="11">
        <f t="shared" si="114"/>
        <v>0</v>
      </c>
      <c r="AI215" s="11"/>
      <c r="AJ215" s="11">
        <f t="shared" si="115"/>
        <v>0</v>
      </c>
      <c r="AK215" s="11"/>
      <c r="AL215" s="11">
        <f t="shared" si="116"/>
        <v>0</v>
      </c>
      <c r="AN215" s="11">
        <f t="shared" si="117"/>
        <v>0</v>
      </c>
      <c r="AO215" s="12">
        <f t="shared" si="118"/>
        <v>0</v>
      </c>
    </row>
    <row r="216" spans="1:41" ht="13.5" thickBot="1" x14ac:dyDescent="0.25">
      <c r="A216" s="12" t="s">
        <v>38</v>
      </c>
      <c r="B216" s="324" t="s">
        <v>8</v>
      </c>
      <c r="C216" s="424" t="s">
        <v>8</v>
      </c>
      <c r="D216" s="114" t="s">
        <v>24</v>
      </c>
      <c r="E216" s="115"/>
      <c r="F216" s="379" t="str">
        <f>IF(W216&gt;0,"x"," ")</f>
        <v xml:space="preserve"> </v>
      </c>
      <c r="G216" s="20"/>
      <c r="H216" s="21"/>
      <c r="I216" s="21"/>
      <c r="J216" s="21"/>
      <c r="K216" s="21"/>
      <c r="L216" s="21"/>
      <c r="M216" s="21"/>
      <c r="N216" s="21"/>
      <c r="O216" s="21"/>
      <c r="P216" s="21"/>
      <c r="Q216" s="21"/>
      <c r="R216" s="21"/>
      <c r="S216" s="21"/>
      <c r="T216" s="21"/>
      <c r="U216" s="21"/>
      <c r="V216" s="116">
        <f>SUM(T217:T222)</f>
        <v>0</v>
      </c>
      <c r="W216" s="21">
        <f>SUM(F188:F215)</f>
        <v>0</v>
      </c>
      <c r="X216" s="21"/>
      <c r="Y216" s="21"/>
      <c r="Z216" s="21"/>
      <c r="AA216" s="21"/>
      <c r="AB216" s="21"/>
      <c r="AC216" s="43">
        <v>0.7</v>
      </c>
      <c r="AD216" s="21"/>
      <c r="AE216" s="21"/>
      <c r="AF216" s="21"/>
      <c r="AG216" s="21"/>
      <c r="AH216" s="11"/>
      <c r="AI216" s="22">
        <f>SUM(AH217:AH222)</f>
        <v>0</v>
      </c>
      <c r="AJ216" s="11"/>
      <c r="AK216" s="22">
        <f>SUM(AJ217:AJ222)</f>
        <v>0</v>
      </c>
      <c r="AL216" s="11"/>
      <c r="AM216" s="22">
        <f>SUM(AL217:AL222)</f>
        <v>0</v>
      </c>
      <c r="AN216" s="11"/>
      <c r="AO216" s="12"/>
    </row>
    <row r="217" spans="1:41" ht="13.5" thickBot="1" x14ac:dyDescent="0.25">
      <c r="A217" s="12" t="s">
        <v>38</v>
      </c>
      <c r="B217" s="324" t="s">
        <v>8</v>
      </c>
      <c r="C217" s="425" t="s">
        <v>8</v>
      </c>
      <c r="D217" s="61" t="s">
        <v>111</v>
      </c>
      <c r="E217" s="138" t="s">
        <v>5</v>
      </c>
      <c r="F217" s="384"/>
      <c r="G217" s="139"/>
      <c r="H217" s="74">
        <f t="shared" si="119"/>
        <v>365</v>
      </c>
      <c r="I217" s="140"/>
      <c r="J217" s="141">
        <v>88</v>
      </c>
      <c r="K217" s="142">
        <v>0.85</v>
      </c>
      <c r="L217" s="143">
        <f t="shared" si="79"/>
        <v>74.8</v>
      </c>
      <c r="M217" s="143">
        <v>26</v>
      </c>
      <c r="N217" s="144">
        <f t="shared" si="91"/>
        <v>0</v>
      </c>
      <c r="O217" s="144">
        <f t="shared" ref="O217:O222" si="120">L217*F217</f>
        <v>0</v>
      </c>
      <c r="P217" s="351">
        <f t="shared" si="80"/>
        <v>0</v>
      </c>
      <c r="Q217" s="145">
        <v>16</v>
      </c>
      <c r="R217" s="144">
        <f t="shared" ref="R217:R222" si="121">F217*Q217</f>
        <v>0</v>
      </c>
      <c r="S217" s="152"/>
      <c r="T217" s="144"/>
      <c r="U217" s="36" t="str">
        <f t="shared" ref="U217:U222" si="122">IF(T217&gt;0,(T217/1.25)," ")</f>
        <v xml:space="preserve"> </v>
      </c>
      <c r="V217" s="37"/>
      <c r="W217" s="125" t="s">
        <v>27</v>
      </c>
      <c r="X217" s="11"/>
      <c r="Y217" s="39">
        <f t="shared" ref="Y217:Y222" si="123">J217*(G217*I217)/365</f>
        <v>0</v>
      </c>
      <c r="Z217" s="180">
        <f t="shared" si="81"/>
        <v>0</v>
      </c>
      <c r="AA217" s="11">
        <f t="shared" ref="AA217:AA222" si="124">J217*(H217+(G217*(1-I217)))/365</f>
        <v>88</v>
      </c>
      <c r="AB217" s="11">
        <f t="shared" ref="AB217:AB222" si="125">AA217*K217</f>
        <v>74.8</v>
      </c>
      <c r="AC217" s="43">
        <v>0.7</v>
      </c>
      <c r="AD217" s="69">
        <f t="shared" si="82"/>
        <v>74.8</v>
      </c>
      <c r="AE217" s="12">
        <f t="shared" ref="AE217:AE222" si="126">F217*J217</f>
        <v>0</v>
      </c>
      <c r="AF217" s="45">
        <v>1.1499999999999999</v>
      </c>
      <c r="AG217" s="46">
        <f t="shared" ref="AG217:AG222" si="127">F217*AF217</f>
        <v>0</v>
      </c>
      <c r="AH217" s="11">
        <f t="shared" ref="AH217:AH222" si="128">IF(G217=365,IF(I217=1,T217,0),0)</f>
        <v>0</v>
      </c>
      <c r="AI217" s="11"/>
      <c r="AJ217" s="11">
        <f t="shared" ref="AJ217:AJ222" si="129">IF(G217=365,IF(I217=1,U217,0),0)</f>
        <v>0</v>
      </c>
      <c r="AK217" s="11"/>
      <c r="AL217" s="11">
        <f t="shared" ref="AL217:AL222" si="130">IF(G217=365,IF(I217=1,R217,0),0)</f>
        <v>0</v>
      </c>
      <c r="AN217" s="11">
        <f t="shared" ref="AN217:AN222" si="131">IF(G217=365,IF(I217=1,O217,0),0)</f>
        <v>0</v>
      </c>
      <c r="AO217" s="12">
        <f t="shared" ref="AO217:AO222" si="132">IF(G217=365,IF(I217=1,P217,0),0)</f>
        <v>0</v>
      </c>
    </row>
    <row r="218" spans="1:41" ht="13.5" thickBot="1" x14ac:dyDescent="0.25">
      <c r="A218" s="12" t="s">
        <v>38</v>
      </c>
      <c r="B218" s="324" t="s">
        <v>8</v>
      </c>
      <c r="C218" s="425" t="s">
        <v>8</v>
      </c>
      <c r="D218" s="71" t="s">
        <v>111</v>
      </c>
      <c r="E218" s="72" t="s">
        <v>6</v>
      </c>
      <c r="F218" s="385"/>
      <c r="G218" s="73"/>
      <c r="H218" s="74">
        <f t="shared" si="119"/>
        <v>365</v>
      </c>
      <c r="I218" s="75"/>
      <c r="J218" s="79">
        <v>88</v>
      </c>
      <c r="K218" s="77">
        <v>0.7</v>
      </c>
      <c r="L218" s="78">
        <f t="shared" si="79"/>
        <v>61.599999999999994</v>
      </c>
      <c r="M218" s="78">
        <v>26</v>
      </c>
      <c r="N218" s="80">
        <f t="shared" si="91"/>
        <v>0</v>
      </c>
      <c r="O218" s="80">
        <f t="shared" si="120"/>
        <v>0</v>
      </c>
      <c r="P218" s="264">
        <f t="shared" si="80"/>
        <v>0</v>
      </c>
      <c r="Q218" s="81">
        <v>5.5</v>
      </c>
      <c r="R218" s="80">
        <f t="shared" si="121"/>
        <v>0</v>
      </c>
      <c r="S218" s="153">
        <v>15</v>
      </c>
      <c r="T218" s="80">
        <f>F218*S218</f>
        <v>0</v>
      </c>
      <c r="U218" s="36" t="str">
        <f t="shared" si="122"/>
        <v xml:space="preserve"> </v>
      </c>
      <c r="V218" s="37"/>
      <c r="W218" s="147"/>
      <c r="X218" s="11"/>
      <c r="Y218" s="39">
        <f t="shared" si="123"/>
        <v>0</v>
      </c>
      <c r="Z218" s="180">
        <f t="shared" si="81"/>
        <v>0</v>
      </c>
      <c r="AA218" s="11">
        <f t="shared" si="124"/>
        <v>88</v>
      </c>
      <c r="AB218" s="11">
        <f t="shared" si="125"/>
        <v>61.599999999999994</v>
      </c>
      <c r="AC218" s="43">
        <v>0.7</v>
      </c>
      <c r="AD218" s="44">
        <f t="shared" si="82"/>
        <v>61.599999999999994</v>
      </c>
      <c r="AE218" s="12">
        <f t="shared" si="126"/>
        <v>0</v>
      </c>
      <c r="AF218" s="45">
        <v>1.1499999999999999</v>
      </c>
      <c r="AG218" s="46">
        <f t="shared" si="127"/>
        <v>0</v>
      </c>
      <c r="AH218" s="11">
        <f t="shared" si="128"/>
        <v>0</v>
      </c>
      <c r="AI218" s="11"/>
      <c r="AJ218" s="11">
        <f t="shared" si="129"/>
        <v>0</v>
      </c>
      <c r="AK218" s="11"/>
      <c r="AL218" s="11">
        <f t="shared" si="130"/>
        <v>0</v>
      </c>
      <c r="AN218" s="11">
        <f t="shared" si="131"/>
        <v>0</v>
      </c>
      <c r="AO218" s="12">
        <f t="shared" si="132"/>
        <v>0</v>
      </c>
    </row>
    <row r="219" spans="1:41" ht="14.25" thickTop="1" thickBot="1" x14ac:dyDescent="0.25">
      <c r="A219" s="12" t="s">
        <v>38</v>
      </c>
      <c r="B219" s="324" t="s">
        <v>8</v>
      </c>
      <c r="C219" s="425" t="s">
        <v>8</v>
      </c>
      <c r="D219" s="71" t="s">
        <v>112</v>
      </c>
      <c r="E219" s="92" t="s">
        <v>5</v>
      </c>
      <c r="F219" s="385"/>
      <c r="G219" s="73"/>
      <c r="H219" s="74">
        <f t="shared" si="119"/>
        <v>365</v>
      </c>
      <c r="I219" s="75"/>
      <c r="J219" s="79">
        <v>105</v>
      </c>
      <c r="K219" s="77">
        <v>0.85</v>
      </c>
      <c r="L219" s="78">
        <f t="shared" si="79"/>
        <v>89.25</v>
      </c>
      <c r="M219" s="78">
        <v>31</v>
      </c>
      <c r="N219" s="80">
        <f t="shared" si="91"/>
        <v>0</v>
      </c>
      <c r="O219" s="80">
        <f t="shared" si="120"/>
        <v>0</v>
      </c>
      <c r="P219" s="264">
        <f t="shared" si="80"/>
        <v>0</v>
      </c>
      <c r="Q219" s="81">
        <v>20</v>
      </c>
      <c r="R219" s="80">
        <f t="shared" si="121"/>
        <v>0</v>
      </c>
      <c r="S219" s="153"/>
      <c r="T219" s="80"/>
      <c r="U219" s="36" t="str">
        <f t="shared" si="122"/>
        <v xml:space="preserve"> </v>
      </c>
      <c r="V219" s="37"/>
      <c r="W219" s="147"/>
      <c r="X219" s="11"/>
      <c r="Y219" s="39">
        <f t="shared" si="123"/>
        <v>0</v>
      </c>
      <c r="Z219" s="180">
        <f t="shared" si="81"/>
        <v>0</v>
      </c>
      <c r="AA219" s="11">
        <f t="shared" si="124"/>
        <v>105</v>
      </c>
      <c r="AB219" s="11">
        <f t="shared" si="125"/>
        <v>89.25</v>
      </c>
      <c r="AC219" s="43">
        <v>0.7</v>
      </c>
      <c r="AD219" s="149">
        <f t="shared" si="82"/>
        <v>89.25</v>
      </c>
      <c r="AE219" s="12">
        <f t="shared" si="126"/>
        <v>0</v>
      </c>
      <c r="AF219" s="45">
        <v>1.1499999999999999</v>
      </c>
      <c r="AG219" s="46">
        <f t="shared" si="127"/>
        <v>0</v>
      </c>
      <c r="AH219" s="11">
        <f t="shared" si="128"/>
        <v>0</v>
      </c>
      <c r="AI219" s="11"/>
      <c r="AJ219" s="11">
        <f t="shared" si="129"/>
        <v>0</v>
      </c>
      <c r="AK219" s="11"/>
      <c r="AL219" s="11">
        <f t="shared" si="130"/>
        <v>0</v>
      </c>
      <c r="AN219" s="11">
        <f t="shared" si="131"/>
        <v>0</v>
      </c>
      <c r="AO219" s="12">
        <f t="shared" si="132"/>
        <v>0</v>
      </c>
    </row>
    <row r="220" spans="1:41" ht="14.25" thickTop="1" thickBot="1" x14ac:dyDescent="0.25">
      <c r="A220" s="12" t="s">
        <v>38</v>
      </c>
      <c r="B220" s="324" t="s">
        <v>8</v>
      </c>
      <c r="C220" s="425" t="s">
        <v>8</v>
      </c>
      <c r="D220" s="71" t="s">
        <v>112</v>
      </c>
      <c r="E220" s="72" t="s">
        <v>6</v>
      </c>
      <c r="F220" s="385"/>
      <c r="G220" s="73"/>
      <c r="H220" s="74">
        <f t="shared" si="119"/>
        <v>365</v>
      </c>
      <c r="I220" s="75"/>
      <c r="J220" s="79">
        <v>105</v>
      </c>
      <c r="K220" s="77">
        <v>0.7</v>
      </c>
      <c r="L220" s="78">
        <f t="shared" si="79"/>
        <v>73.5</v>
      </c>
      <c r="M220" s="78">
        <v>31</v>
      </c>
      <c r="N220" s="80">
        <f t="shared" si="91"/>
        <v>0</v>
      </c>
      <c r="O220" s="80">
        <f t="shared" si="120"/>
        <v>0</v>
      </c>
      <c r="P220" s="264">
        <f t="shared" si="80"/>
        <v>0</v>
      </c>
      <c r="Q220" s="81">
        <v>6</v>
      </c>
      <c r="R220" s="80">
        <f t="shared" si="121"/>
        <v>0</v>
      </c>
      <c r="S220" s="153">
        <v>19.75</v>
      </c>
      <c r="T220" s="80">
        <f>F220*S220</f>
        <v>0</v>
      </c>
      <c r="U220" s="36" t="str">
        <f t="shared" si="122"/>
        <v xml:space="preserve"> </v>
      </c>
      <c r="V220" s="37"/>
      <c r="W220" s="147"/>
      <c r="X220" s="11"/>
      <c r="Y220" s="39">
        <f t="shared" si="123"/>
        <v>0</v>
      </c>
      <c r="Z220" s="180">
        <f t="shared" si="81"/>
        <v>0</v>
      </c>
      <c r="AA220" s="11">
        <f t="shared" si="124"/>
        <v>105</v>
      </c>
      <c r="AB220" s="11">
        <f t="shared" si="125"/>
        <v>73.5</v>
      </c>
      <c r="AC220" s="43">
        <v>0.7</v>
      </c>
      <c r="AD220" s="44">
        <f t="shared" si="82"/>
        <v>73.5</v>
      </c>
      <c r="AE220" s="12">
        <f t="shared" si="126"/>
        <v>0</v>
      </c>
      <c r="AF220" s="45">
        <v>1.1499999999999999</v>
      </c>
      <c r="AG220" s="46">
        <f t="shared" si="127"/>
        <v>0</v>
      </c>
      <c r="AH220" s="11">
        <f t="shared" si="128"/>
        <v>0</v>
      </c>
      <c r="AI220" s="11"/>
      <c r="AJ220" s="11">
        <f t="shared" si="129"/>
        <v>0</v>
      </c>
      <c r="AK220" s="11"/>
      <c r="AL220" s="11">
        <f t="shared" si="130"/>
        <v>0</v>
      </c>
      <c r="AN220" s="11">
        <f t="shared" si="131"/>
        <v>0</v>
      </c>
      <c r="AO220" s="12">
        <f t="shared" si="132"/>
        <v>0</v>
      </c>
    </row>
    <row r="221" spans="1:41" ht="14.25" thickTop="1" thickBot="1" x14ac:dyDescent="0.25">
      <c r="A221" s="12" t="s">
        <v>38</v>
      </c>
      <c r="B221" s="324" t="s">
        <v>8</v>
      </c>
      <c r="C221" s="425" t="s">
        <v>8</v>
      </c>
      <c r="D221" s="71" t="s">
        <v>113</v>
      </c>
      <c r="E221" s="92" t="s">
        <v>5</v>
      </c>
      <c r="F221" s="385"/>
      <c r="G221" s="73"/>
      <c r="H221" s="74">
        <f t="shared" si="119"/>
        <v>365</v>
      </c>
      <c r="I221" s="75"/>
      <c r="J221" s="79">
        <v>114</v>
      </c>
      <c r="K221" s="77">
        <v>0.85</v>
      </c>
      <c r="L221" s="78">
        <f t="shared" si="79"/>
        <v>96.899999999999991</v>
      </c>
      <c r="M221" s="78">
        <v>33</v>
      </c>
      <c r="N221" s="80">
        <f t="shared" ref="N221:N222" si="133">F221*J221</f>
        <v>0</v>
      </c>
      <c r="O221" s="80">
        <f t="shared" si="120"/>
        <v>0</v>
      </c>
      <c r="P221" s="264">
        <f t="shared" si="80"/>
        <v>0</v>
      </c>
      <c r="Q221" s="81">
        <v>20</v>
      </c>
      <c r="R221" s="80">
        <f t="shared" si="121"/>
        <v>0</v>
      </c>
      <c r="S221" s="153"/>
      <c r="T221" s="80"/>
      <c r="U221" s="36" t="str">
        <f t="shared" si="122"/>
        <v xml:space="preserve"> </v>
      </c>
      <c r="V221" s="37"/>
      <c r="W221" s="147"/>
      <c r="X221" s="11"/>
      <c r="Y221" s="39">
        <f t="shared" si="123"/>
        <v>0</v>
      </c>
      <c r="Z221" s="180">
        <f t="shared" si="81"/>
        <v>0</v>
      </c>
      <c r="AA221" s="11">
        <f t="shared" si="124"/>
        <v>114</v>
      </c>
      <c r="AB221" s="11">
        <f t="shared" si="125"/>
        <v>96.899999999999991</v>
      </c>
      <c r="AC221" s="43">
        <v>0.7</v>
      </c>
      <c r="AD221" s="149">
        <f t="shared" si="82"/>
        <v>96.899999999999991</v>
      </c>
      <c r="AE221" s="12">
        <f t="shared" si="126"/>
        <v>0</v>
      </c>
      <c r="AF221" s="45">
        <v>1.2</v>
      </c>
      <c r="AG221" s="46">
        <f t="shared" si="127"/>
        <v>0</v>
      </c>
      <c r="AH221" s="11">
        <f t="shared" si="128"/>
        <v>0</v>
      </c>
      <c r="AI221" s="11"/>
      <c r="AJ221" s="11">
        <f t="shared" si="129"/>
        <v>0</v>
      </c>
      <c r="AK221" s="11"/>
      <c r="AL221" s="11">
        <f t="shared" si="130"/>
        <v>0</v>
      </c>
      <c r="AN221" s="11">
        <f t="shared" si="131"/>
        <v>0</v>
      </c>
      <c r="AO221" s="12">
        <f t="shared" si="132"/>
        <v>0</v>
      </c>
    </row>
    <row r="222" spans="1:41" ht="14.25" thickTop="1" thickBot="1" x14ac:dyDescent="0.25">
      <c r="A222" s="12" t="s">
        <v>38</v>
      </c>
      <c r="B222" s="324" t="s">
        <v>8</v>
      </c>
      <c r="C222" s="426" t="s">
        <v>8</v>
      </c>
      <c r="D222" s="95" t="s">
        <v>113</v>
      </c>
      <c r="E222" s="48" t="s">
        <v>6</v>
      </c>
      <c r="F222" s="386"/>
      <c r="G222" s="49"/>
      <c r="H222" s="50">
        <f t="shared" si="119"/>
        <v>365</v>
      </c>
      <c r="I222" s="51"/>
      <c r="J222" s="96">
        <v>114</v>
      </c>
      <c r="K222" s="53">
        <v>0.7</v>
      </c>
      <c r="L222" s="54">
        <f t="shared" si="79"/>
        <v>79.8</v>
      </c>
      <c r="M222" s="54">
        <v>33</v>
      </c>
      <c r="N222" s="55">
        <f t="shared" si="133"/>
        <v>0</v>
      </c>
      <c r="O222" s="55">
        <f t="shared" si="120"/>
        <v>0</v>
      </c>
      <c r="P222" s="290">
        <f t="shared" si="80"/>
        <v>0</v>
      </c>
      <c r="Q222" s="56">
        <v>6</v>
      </c>
      <c r="R222" s="55">
        <f t="shared" si="121"/>
        <v>0</v>
      </c>
      <c r="S222" s="154">
        <v>19.75</v>
      </c>
      <c r="T222" s="55">
        <f>F222*S222</f>
        <v>0</v>
      </c>
      <c r="U222" s="36" t="str">
        <f t="shared" si="122"/>
        <v xml:space="preserve"> </v>
      </c>
      <c r="V222" s="37"/>
      <c r="W222" s="147"/>
      <c r="X222" s="11"/>
      <c r="Y222" s="39">
        <f t="shared" si="123"/>
        <v>0</v>
      </c>
      <c r="Z222" s="180">
        <f t="shared" si="81"/>
        <v>0</v>
      </c>
      <c r="AA222" s="11">
        <f t="shared" si="124"/>
        <v>114</v>
      </c>
      <c r="AB222" s="11">
        <f t="shared" si="125"/>
        <v>79.8</v>
      </c>
      <c r="AC222" s="43">
        <v>0.7</v>
      </c>
      <c r="AD222" s="44">
        <f t="shared" si="82"/>
        <v>79.8</v>
      </c>
      <c r="AE222" s="12">
        <f t="shared" si="126"/>
        <v>0</v>
      </c>
      <c r="AF222" s="194">
        <v>1.2</v>
      </c>
      <c r="AG222" s="113">
        <f t="shared" si="127"/>
        <v>0</v>
      </c>
      <c r="AH222" s="11">
        <f t="shared" si="128"/>
        <v>0</v>
      </c>
      <c r="AI222" s="11"/>
      <c r="AJ222" s="11">
        <f t="shared" si="129"/>
        <v>0</v>
      </c>
      <c r="AK222" s="11"/>
      <c r="AL222" s="11">
        <f t="shared" si="130"/>
        <v>0</v>
      </c>
      <c r="AN222" s="11">
        <f t="shared" si="131"/>
        <v>0</v>
      </c>
      <c r="AO222" s="12">
        <f t="shared" si="132"/>
        <v>0</v>
      </c>
    </row>
    <row r="223" spans="1:41" ht="13.5" thickBot="1" x14ac:dyDescent="0.25">
      <c r="A223" s="12" t="s">
        <v>26</v>
      </c>
      <c r="B223" s="324" t="s">
        <v>43</v>
      </c>
      <c r="C223" s="424" t="s">
        <v>532</v>
      </c>
      <c r="D223" s="114" t="s">
        <v>9</v>
      </c>
      <c r="E223" s="115"/>
      <c r="F223" s="379" t="str">
        <f>IF(W223&gt;0,"x"," ")</f>
        <v xml:space="preserve"> </v>
      </c>
      <c r="G223" s="20"/>
      <c r="H223" s="21"/>
      <c r="I223" s="21"/>
      <c r="J223" s="21"/>
      <c r="K223" s="21"/>
      <c r="L223" s="21"/>
      <c r="M223" s="21"/>
      <c r="N223" s="21"/>
      <c r="O223" s="21"/>
      <c r="P223" s="21"/>
      <c r="Q223" s="21"/>
      <c r="R223" s="21"/>
      <c r="S223" s="21"/>
      <c r="T223" s="21"/>
      <c r="U223" s="21"/>
      <c r="V223" s="116">
        <f>SUM(T224:T317)</f>
        <v>0</v>
      </c>
      <c r="W223" s="117">
        <f>SUM(F224:F317)</f>
        <v>0</v>
      </c>
      <c r="X223" s="21"/>
      <c r="Y223" s="21"/>
      <c r="Z223" s="21"/>
      <c r="AA223" s="21"/>
      <c r="AB223" s="21"/>
      <c r="AC223" s="43">
        <v>0.7</v>
      </c>
      <c r="AD223" s="21"/>
      <c r="AE223" s="21"/>
      <c r="AF223" s="21"/>
      <c r="AG223" s="21"/>
      <c r="AH223" s="11"/>
      <c r="AI223" s="22">
        <f>SUM(AH224:AH317)</f>
        <v>0</v>
      </c>
      <c r="AJ223" s="11"/>
      <c r="AK223" s="22">
        <f>SUM(AJ224:AJ317)</f>
        <v>0</v>
      </c>
      <c r="AL223" s="11"/>
      <c r="AM223" s="22">
        <f>SUM(AL224:AL317)</f>
        <v>0</v>
      </c>
      <c r="AN223" s="11"/>
      <c r="AO223" s="12"/>
    </row>
    <row r="224" spans="1:41" ht="13.5" customHeight="1" thickBot="1" x14ac:dyDescent="0.25">
      <c r="A224" s="12" t="s">
        <v>26</v>
      </c>
      <c r="B224" s="324" t="s">
        <v>43</v>
      </c>
      <c r="C224" s="423" t="s">
        <v>521</v>
      </c>
      <c r="D224" s="159"/>
      <c r="E224" s="25" t="s">
        <v>5</v>
      </c>
      <c r="F224" s="383"/>
      <c r="G224" s="160"/>
      <c r="H224" s="74">
        <f t="shared" si="119"/>
        <v>365</v>
      </c>
      <c r="I224" s="161"/>
      <c r="J224" s="162" t="s">
        <v>14</v>
      </c>
      <c r="K224" s="163"/>
      <c r="L224" s="164" t="s">
        <v>14</v>
      </c>
      <c r="M224" s="164" t="s">
        <v>14</v>
      </c>
      <c r="N224" s="165"/>
      <c r="O224" s="165"/>
      <c r="P224" s="352"/>
      <c r="Q224" s="1"/>
      <c r="R224" s="166">
        <f t="shared" ref="R224:R255" si="134">F224*Q224</f>
        <v>0</v>
      </c>
      <c r="S224" s="167"/>
      <c r="T224" s="166"/>
      <c r="U224" s="36" t="str">
        <f t="shared" ref="U224:U251" si="135">IF(T224&gt;0,(T224/1.1)," ")</f>
        <v xml:space="preserve"> </v>
      </c>
      <c r="V224" s="37"/>
      <c r="W224" s="196" t="s">
        <v>32</v>
      </c>
      <c r="X224" s="11"/>
      <c r="Y224" s="39"/>
      <c r="Z224" s="180"/>
      <c r="AA224" s="11"/>
      <c r="AB224" s="11"/>
      <c r="AC224" s="43">
        <v>0.7</v>
      </c>
      <c r="AD224" s="197"/>
      <c r="AE224" s="12"/>
      <c r="AF224" s="198"/>
      <c r="AG224" s="46">
        <f t="shared" ref="AG224:AG255" si="136">F224*AF224</f>
        <v>0</v>
      </c>
      <c r="AH224" s="11">
        <f t="shared" ref="AH224:AH255" si="137">IF(G224=365,IF(I224=1,T224,0),0)</f>
        <v>0</v>
      </c>
      <c r="AI224" s="11"/>
      <c r="AJ224" s="11">
        <f t="shared" ref="AJ224:AJ255" si="138">IF(G224=365,IF(I224=1,U224,0),0)</f>
        <v>0</v>
      </c>
      <c r="AK224" s="11"/>
      <c r="AL224" s="11">
        <f t="shared" ref="AL224:AL255" si="139">IF(G224=365,IF(I224=1,R224,0),0)</f>
        <v>0</v>
      </c>
      <c r="AN224" s="11">
        <f t="shared" ref="AN224:AN255" si="140">IF(G224=365,IF(I224=1,O224,0),0)</f>
        <v>0</v>
      </c>
      <c r="AO224" s="12">
        <f t="shared" ref="AO224:AO255" si="141">IF(G224=365,IF(I224=1,P224,0),0)</f>
        <v>0</v>
      </c>
    </row>
    <row r="225" spans="1:41" ht="13.5" thickBot="1" x14ac:dyDescent="0.25">
      <c r="A225" s="12" t="s">
        <v>26</v>
      </c>
      <c r="B225" s="324" t="s">
        <v>43</v>
      </c>
      <c r="C225" s="423" t="s">
        <v>521</v>
      </c>
      <c r="D225" s="126"/>
      <c r="E225" s="48" t="s">
        <v>6</v>
      </c>
      <c r="F225" s="381"/>
      <c r="G225" s="127"/>
      <c r="H225" s="50">
        <f t="shared" si="119"/>
        <v>365</v>
      </c>
      <c r="I225" s="170"/>
      <c r="J225" s="171" t="s">
        <v>14</v>
      </c>
      <c r="K225" s="172"/>
      <c r="L225" s="173" t="s">
        <v>14</v>
      </c>
      <c r="M225" s="173" t="s">
        <v>14</v>
      </c>
      <c r="N225" s="174"/>
      <c r="O225" s="174"/>
      <c r="P225" s="353"/>
      <c r="Q225" s="2"/>
      <c r="R225" s="135">
        <f t="shared" si="134"/>
        <v>0</v>
      </c>
      <c r="S225" s="5"/>
      <c r="T225" s="135">
        <f>F225*S225</f>
        <v>0</v>
      </c>
      <c r="U225" s="36" t="str">
        <f t="shared" si="135"/>
        <v xml:space="preserve"> </v>
      </c>
      <c r="V225" s="37"/>
      <c r="W225" s="179"/>
      <c r="X225" s="11"/>
      <c r="Y225" s="39"/>
      <c r="Z225" s="11"/>
      <c r="AA225" s="11"/>
      <c r="AB225" s="11"/>
      <c r="AC225" s="43">
        <v>0.7</v>
      </c>
      <c r="AD225" s="199"/>
      <c r="AE225" s="12"/>
      <c r="AF225" s="368"/>
      <c r="AG225" s="113">
        <f t="shared" si="136"/>
        <v>0</v>
      </c>
      <c r="AH225" s="11">
        <f t="shared" si="137"/>
        <v>0</v>
      </c>
      <c r="AI225" s="11"/>
      <c r="AJ225" s="11">
        <f t="shared" si="138"/>
        <v>0</v>
      </c>
      <c r="AK225" s="11"/>
      <c r="AL225" s="11">
        <f t="shared" si="139"/>
        <v>0</v>
      </c>
      <c r="AN225" s="11">
        <f t="shared" si="140"/>
        <v>0</v>
      </c>
      <c r="AO225" s="12">
        <f t="shared" si="141"/>
        <v>0</v>
      </c>
    </row>
    <row r="226" spans="1:41" ht="13.9" customHeight="1" thickBot="1" x14ac:dyDescent="0.25">
      <c r="A226" s="12" t="s">
        <v>26</v>
      </c>
      <c r="B226" s="324" t="s">
        <v>43</v>
      </c>
      <c r="C226" s="430" t="s">
        <v>522</v>
      </c>
      <c r="D226" s="61" t="s">
        <v>114</v>
      </c>
      <c r="E226" s="138" t="s">
        <v>5</v>
      </c>
      <c r="F226" s="383"/>
      <c r="G226" s="139"/>
      <c r="H226" s="27">
        <f t="shared" si="119"/>
        <v>365</v>
      </c>
      <c r="I226" s="140"/>
      <c r="J226" s="178">
        <v>27.1</v>
      </c>
      <c r="K226" s="142">
        <v>0.8</v>
      </c>
      <c r="L226" s="143">
        <f t="shared" ref="L226:L289" si="142">AD226</f>
        <v>21.680000000000003</v>
      </c>
      <c r="M226" s="143">
        <v>12.6</v>
      </c>
      <c r="N226" s="144">
        <f t="shared" ref="N226:N289" si="143">F226*J226</f>
        <v>0</v>
      </c>
      <c r="O226" s="144">
        <f t="shared" ref="O226:O257" si="144">L226*F226</f>
        <v>0</v>
      </c>
      <c r="P226" s="351">
        <f t="shared" si="80"/>
        <v>0</v>
      </c>
      <c r="Q226" s="143">
        <v>4.75</v>
      </c>
      <c r="R226" s="144">
        <f t="shared" si="134"/>
        <v>0</v>
      </c>
      <c r="S226" s="146"/>
      <c r="T226" s="200"/>
      <c r="U226" s="36" t="str">
        <f t="shared" si="135"/>
        <v xml:space="preserve"> </v>
      </c>
      <c r="V226" s="37"/>
      <c r="W226" s="179"/>
      <c r="X226" s="11"/>
      <c r="Y226" s="39">
        <f t="shared" ref="Y226:Y257" si="145">J226*(G226*I226)/365</f>
        <v>0</v>
      </c>
      <c r="Z226" s="180">
        <f t="shared" si="81"/>
        <v>0</v>
      </c>
      <c r="AA226" s="11">
        <f t="shared" ref="AA226:AA257" si="146">J226*(H226+(G226*(1-I226)))/365</f>
        <v>27.1</v>
      </c>
      <c r="AB226" s="11">
        <f t="shared" ref="AB226:AB257" si="147">AA226*K226</f>
        <v>21.680000000000003</v>
      </c>
      <c r="AC226" s="43">
        <v>0.7</v>
      </c>
      <c r="AD226" s="44">
        <f t="shared" ref="AD226:AD281" si="148">Z226+AB226</f>
        <v>21.680000000000003</v>
      </c>
      <c r="AE226" s="12">
        <f t="shared" ref="AE226:AE257" si="149">F226*J226</f>
        <v>0</v>
      </c>
      <c r="AF226" s="156">
        <v>0.3</v>
      </c>
      <c r="AG226" s="157">
        <f t="shared" si="136"/>
        <v>0</v>
      </c>
      <c r="AH226" s="11">
        <f t="shared" si="137"/>
        <v>0</v>
      </c>
      <c r="AI226" s="11"/>
      <c r="AJ226" s="11">
        <f t="shared" si="138"/>
        <v>0</v>
      </c>
      <c r="AK226" s="11"/>
      <c r="AL226" s="11">
        <f t="shared" si="139"/>
        <v>0</v>
      </c>
      <c r="AN226" s="11">
        <f t="shared" si="140"/>
        <v>0</v>
      </c>
      <c r="AO226" s="12">
        <f t="shared" si="141"/>
        <v>0</v>
      </c>
    </row>
    <row r="227" spans="1:41" ht="14.25" thickTop="1" thickBot="1" x14ac:dyDescent="0.25">
      <c r="A227" s="12" t="s">
        <v>26</v>
      </c>
      <c r="B227" s="324" t="s">
        <v>43</v>
      </c>
      <c r="C227" s="425" t="s">
        <v>522</v>
      </c>
      <c r="D227" s="71" t="s">
        <v>114</v>
      </c>
      <c r="E227" s="72" t="s">
        <v>6</v>
      </c>
      <c r="F227" s="382"/>
      <c r="G227" s="73"/>
      <c r="H227" s="74">
        <f t="shared" si="119"/>
        <v>365</v>
      </c>
      <c r="I227" s="75"/>
      <c r="J227" s="76">
        <v>27.1</v>
      </c>
      <c r="K227" s="77">
        <v>0.7</v>
      </c>
      <c r="L227" s="78">
        <f t="shared" si="142"/>
        <v>18.97</v>
      </c>
      <c r="M227" s="78">
        <v>12.6</v>
      </c>
      <c r="N227" s="80">
        <f t="shared" si="143"/>
        <v>0</v>
      </c>
      <c r="O227" s="80">
        <f t="shared" si="144"/>
        <v>0</v>
      </c>
      <c r="P227" s="264">
        <f t="shared" si="80"/>
        <v>0</v>
      </c>
      <c r="Q227" s="78">
        <v>1.95</v>
      </c>
      <c r="R227" s="80">
        <f t="shared" si="134"/>
        <v>0</v>
      </c>
      <c r="S227" s="82">
        <v>3.85</v>
      </c>
      <c r="T227" s="80">
        <f>F227*S227</f>
        <v>0</v>
      </c>
      <c r="U227" s="36" t="str">
        <f t="shared" si="135"/>
        <v xml:space="preserve"> </v>
      </c>
      <c r="V227" s="37"/>
      <c r="W227" s="147"/>
      <c r="X227" s="11"/>
      <c r="Y227" s="39">
        <f t="shared" si="145"/>
        <v>0</v>
      </c>
      <c r="Z227" s="180">
        <f t="shared" si="81"/>
        <v>0</v>
      </c>
      <c r="AA227" s="11">
        <f t="shared" si="146"/>
        <v>27.1</v>
      </c>
      <c r="AB227" s="11">
        <f t="shared" si="147"/>
        <v>18.97</v>
      </c>
      <c r="AC227" s="43">
        <v>0.7</v>
      </c>
      <c r="AD227" s="44">
        <f t="shared" si="148"/>
        <v>18.97</v>
      </c>
      <c r="AE227" s="12">
        <f t="shared" si="149"/>
        <v>0</v>
      </c>
      <c r="AF227" s="45">
        <v>0.3</v>
      </c>
      <c r="AG227" s="46">
        <f t="shared" si="136"/>
        <v>0</v>
      </c>
      <c r="AH227" s="11">
        <f t="shared" si="137"/>
        <v>0</v>
      </c>
      <c r="AI227" s="11"/>
      <c r="AJ227" s="11">
        <f t="shared" si="138"/>
        <v>0</v>
      </c>
      <c r="AK227" s="11"/>
      <c r="AL227" s="11">
        <f t="shared" si="139"/>
        <v>0</v>
      </c>
      <c r="AN227" s="11">
        <f t="shared" si="140"/>
        <v>0</v>
      </c>
      <c r="AO227" s="12">
        <f t="shared" si="141"/>
        <v>0</v>
      </c>
    </row>
    <row r="228" spans="1:41" ht="14.25" thickTop="1" thickBot="1" x14ac:dyDescent="0.25">
      <c r="A228" s="12" t="s">
        <v>26</v>
      </c>
      <c r="B228" s="324" t="s">
        <v>43</v>
      </c>
      <c r="C228" s="425" t="s">
        <v>522</v>
      </c>
      <c r="D228" s="71" t="s">
        <v>115</v>
      </c>
      <c r="E228" s="92" t="s">
        <v>5</v>
      </c>
      <c r="F228" s="382"/>
      <c r="G228" s="73"/>
      <c r="H228" s="74">
        <f t="shared" si="119"/>
        <v>365</v>
      </c>
      <c r="I228" s="75"/>
      <c r="J228" s="76">
        <v>24</v>
      </c>
      <c r="K228" s="77">
        <v>0.8</v>
      </c>
      <c r="L228" s="78">
        <f t="shared" si="142"/>
        <v>19.200000000000003</v>
      </c>
      <c r="M228" s="78">
        <v>11</v>
      </c>
      <c r="N228" s="80">
        <f t="shared" si="143"/>
        <v>0</v>
      </c>
      <c r="O228" s="80">
        <f t="shared" si="144"/>
        <v>0</v>
      </c>
      <c r="P228" s="264">
        <f t="shared" si="80"/>
        <v>0</v>
      </c>
      <c r="Q228" s="78">
        <v>4.75</v>
      </c>
      <c r="R228" s="80">
        <f t="shared" si="134"/>
        <v>0</v>
      </c>
      <c r="S228" s="82"/>
      <c r="T228" s="80"/>
      <c r="U228" s="36" t="str">
        <f t="shared" si="135"/>
        <v xml:space="preserve"> </v>
      </c>
      <c r="V228" s="37"/>
      <c r="W228" s="147"/>
      <c r="X228" s="11"/>
      <c r="Y228" s="39">
        <f t="shared" si="145"/>
        <v>0</v>
      </c>
      <c r="Z228" s="180">
        <f t="shared" si="81"/>
        <v>0</v>
      </c>
      <c r="AA228" s="11">
        <f t="shared" si="146"/>
        <v>24</v>
      </c>
      <c r="AB228" s="11">
        <f t="shared" si="147"/>
        <v>19.200000000000003</v>
      </c>
      <c r="AC228" s="43">
        <v>0.7</v>
      </c>
      <c r="AD228" s="44">
        <f t="shared" si="148"/>
        <v>19.200000000000003</v>
      </c>
      <c r="AE228" s="12">
        <f t="shared" si="149"/>
        <v>0</v>
      </c>
      <c r="AF228" s="45">
        <v>0.3</v>
      </c>
      <c r="AG228" s="46">
        <f t="shared" si="136"/>
        <v>0</v>
      </c>
      <c r="AH228" s="11">
        <f t="shared" si="137"/>
        <v>0</v>
      </c>
      <c r="AI228" s="11"/>
      <c r="AJ228" s="11">
        <f t="shared" si="138"/>
        <v>0</v>
      </c>
      <c r="AK228" s="11"/>
      <c r="AL228" s="11">
        <f t="shared" si="139"/>
        <v>0</v>
      </c>
      <c r="AN228" s="11">
        <f t="shared" si="140"/>
        <v>0</v>
      </c>
      <c r="AO228" s="12">
        <f t="shared" si="141"/>
        <v>0</v>
      </c>
    </row>
    <row r="229" spans="1:41" ht="14.25" thickTop="1" thickBot="1" x14ac:dyDescent="0.25">
      <c r="A229" s="12" t="s">
        <v>26</v>
      </c>
      <c r="B229" s="324" t="s">
        <v>43</v>
      </c>
      <c r="C229" s="425" t="s">
        <v>522</v>
      </c>
      <c r="D229" s="71" t="s">
        <v>115</v>
      </c>
      <c r="E229" s="72" t="s">
        <v>6</v>
      </c>
      <c r="F229" s="382"/>
      <c r="G229" s="73"/>
      <c r="H229" s="74">
        <f t="shared" si="119"/>
        <v>365</v>
      </c>
      <c r="I229" s="75"/>
      <c r="J229" s="76">
        <v>24</v>
      </c>
      <c r="K229" s="77">
        <v>0.7</v>
      </c>
      <c r="L229" s="78">
        <f t="shared" si="142"/>
        <v>16.799999999999997</v>
      </c>
      <c r="M229" s="78">
        <v>11</v>
      </c>
      <c r="N229" s="80">
        <f t="shared" si="143"/>
        <v>0</v>
      </c>
      <c r="O229" s="80">
        <f t="shared" si="144"/>
        <v>0</v>
      </c>
      <c r="P229" s="264">
        <f t="shared" si="80"/>
        <v>0</v>
      </c>
      <c r="Q229" s="78">
        <v>1.95</v>
      </c>
      <c r="R229" s="80">
        <f t="shared" si="134"/>
        <v>0</v>
      </c>
      <c r="S229" s="82">
        <v>3.85</v>
      </c>
      <c r="T229" s="80">
        <f>F229*S229</f>
        <v>0</v>
      </c>
      <c r="U229" s="36" t="str">
        <f t="shared" si="135"/>
        <v xml:space="preserve"> </v>
      </c>
      <c r="V229" s="37"/>
      <c r="W229" s="147"/>
      <c r="X229" s="11"/>
      <c r="Y229" s="39">
        <f t="shared" si="145"/>
        <v>0</v>
      </c>
      <c r="Z229" s="180">
        <f t="shared" si="81"/>
        <v>0</v>
      </c>
      <c r="AA229" s="11">
        <f t="shared" si="146"/>
        <v>24</v>
      </c>
      <c r="AB229" s="11">
        <f t="shared" si="147"/>
        <v>16.799999999999997</v>
      </c>
      <c r="AC229" s="43">
        <v>0.7</v>
      </c>
      <c r="AD229" s="44">
        <f t="shared" si="148"/>
        <v>16.799999999999997</v>
      </c>
      <c r="AE229" s="12">
        <f t="shared" si="149"/>
        <v>0</v>
      </c>
      <c r="AF229" s="45">
        <v>0.3</v>
      </c>
      <c r="AG229" s="46">
        <f t="shared" si="136"/>
        <v>0</v>
      </c>
      <c r="AH229" s="11">
        <f t="shared" si="137"/>
        <v>0</v>
      </c>
      <c r="AI229" s="11"/>
      <c r="AJ229" s="11">
        <f t="shared" si="138"/>
        <v>0</v>
      </c>
      <c r="AK229" s="11"/>
      <c r="AL229" s="11">
        <f t="shared" si="139"/>
        <v>0</v>
      </c>
      <c r="AN229" s="11">
        <f t="shared" si="140"/>
        <v>0</v>
      </c>
      <c r="AO229" s="12">
        <f t="shared" si="141"/>
        <v>0</v>
      </c>
    </row>
    <row r="230" spans="1:41" ht="14.25" thickTop="1" thickBot="1" x14ac:dyDescent="0.25">
      <c r="A230" s="12" t="s">
        <v>26</v>
      </c>
      <c r="B230" s="324" t="s">
        <v>43</v>
      </c>
      <c r="C230" s="425" t="s">
        <v>522</v>
      </c>
      <c r="D230" s="71" t="s">
        <v>116</v>
      </c>
      <c r="E230" s="92" t="s">
        <v>5</v>
      </c>
      <c r="F230" s="382"/>
      <c r="G230" s="73"/>
      <c r="H230" s="74">
        <f t="shared" si="119"/>
        <v>365</v>
      </c>
      <c r="I230" s="75"/>
      <c r="J230" s="76">
        <v>23</v>
      </c>
      <c r="K230" s="77">
        <v>0.8</v>
      </c>
      <c r="L230" s="78">
        <f t="shared" si="142"/>
        <v>18.400000000000002</v>
      </c>
      <c r="M230" s="78">
        <v>10.3</v>
      </c>
      <c r="N230" s="80">
        <f t="shared" si="143"/>
        <v>0</v>
      </c>
      <c r="O230" s="80">
        <f t="shared" si="144"/>
        <v>0</v>
      </c>
      <c r="P230" s="264">
        <f t="shared" si="80"/>
        <v>0</v>
      </c>
      <c r="Q230" s="78">
        <v>4.75</v>
      </c>
      <c r="R230" s="80">
        <f t="shared" si="134"/>
        <v>0</v>
      </c>
      <c r="S230" s="82"/>
      <c r="T230" s="80"/>
      <c r="U230" s="36" t="str">
        <f t="shared" si="135"/>
        <v xml:space="preserve"> </v>
      </c>
      <c r="V230" s="37"/>
      <c r="W230" s="147"/>
      <c r="X230" s="11"/>
      <c r="Y230" s="39">
        <f t="shared" si="145"/>
        <v>0</v>
      </c>
      <c r="Z230" s="180">
        <f t="shared" si="81"/>
        <v>0</v>
      </c>
      <c r="AA230" s="11">
        <f t="shared" si="146"/>
        <v>23</v>
      </c>
      <c r="AB230" s="11">
        <f t="shared" si="147"/>
        <v>18.400000000000002</v>
      </c>
      <c r="AC230" s="43">
        <v>0.7</v>
      </c>
      <c r="AD230" s="44">
        <f t="shared" si="148"/>
        <v>18.400000000000002</v>
      </c>
      <c r="AE230" s="12">
        <f t="shared" si="149"/>
        <v>0</v>
      </c>
      <c r="AF230" s="45">
        <v>0.3</v>
      </c>
      <c r="AG230" s="46">
        <f t="shared" si="136"/>
        <v>0</v>
      </c>
      <c r="AH230" s="11">
        <f t="shared" si="137"/>
        <v>0</v>
      </c>
      <c r="AI230" s="11"/>
      <c r="AJ230" s="11">
        <f t="shared" si="138"/>
        <v>0</v>
      </c>
      <c r="AK230" s="11"/>
      <c r="AL230" s="11">
        <f t="shared" si="139"/>
        <v>0</v>
      </c>
      <c r="AN230" s="11">
        <f t="shared" si="140"/>
        <v>0</v>
      </c>
      <c r="AO230" s="12">
        <f t="shared" si="141"/>
        <v>0</v>
      </c>
    </row>
    <row r="231" spans="1:41" ht="14.25" thickTop="1" thickBot="1" x14ac:dyDescent="0.25">
      <c r="A231" s="12" t="s">
        <v>26</v>
      </c>
      <c r="B231" s="324" t="s">
        <v>43</v>
      </c>
      <c r="C231" s="425" t="s">
        <v>522</v>
      </c>
      <c r="D231" s="71" t="s">
        <v>116</v>
      </c>
      <c r="E231" s="72" t="s">
        <v>6</v>
      </c>
      <c r="F231" s="382"/>
      <c r="G231" s="73"/>
      <c r="H231" s="74">
        <f t="shared" si="119"/>
        <v>365</v>
      </c>
      <c r="I231" s="75"/>
      <c r="J231" s="76">
        <v>23</v>
      </c>
      <c r="K231" s="77">
        <v>0.7</v>
      </c>
      <c r="L231" s="78">
        <f t="shared" si="142"/>
        <v>16.099999999999998</v>
      </c>
      <c r="M231" s="78">
        <v>10.3</v>
      </c>
      <c r="N231" s="80">
        <f t="shared" si="143"/>
        <v>0</v>
      </c>
      <c r="O231" s="80">
        <f t="shared" si="144"/>
        <v>0</v>
      </c>
      <c r="P231" s="264">
        <f t="shared" si="80"/>
        <v>0</v>
      </c>
      <c r="Q231" s="78">
        <v>1.95</v>
      </c>
      <c r="R231" s="80">
        <f t="shared" si="134"/>
        <v>0</v>
      </c>
      <c r="S231" s="82">
        <v>3.85</v>
      </c>
      <c r="T231" s="80">
        <f>F231*S231</f>
        <v>0</v>
      </c>
      <c r="U231" s="36" t="str">
        <f t="shared" si="135"/>
        <v xml:space="preserve"> </v>
      </c>
      <c r="V231" s="37"/>
      <c r="W231" s="147"/>
      <c r="X231" s="11"/>
      <c r="Y231" s="39">
        <f t="shared" si="145"/>
        <v>0</v>
      </c>
      <c r="Z231" s="180">
        <f t="shared" si="81"/>
        <v>0</v>
      </c>
      <c r="AA231" s="11">
        <f t="shared" si="146"/>
        <v>23</v>
      </c>
      <c r="AB231" s="11">
        <f t="shared" si="147"/>
        <v>16.099999999999998</v>
      </c>
      <c r="AC231" s="43">
        <v>0.7</v>
      </c>
      <c r="AD231" s="44">
        <f t="shared" si="148"/>
        <v>16.099999999999998</v>
      </c>
      <c r="AE231" s="12">
        <f t="shared" si="149"/>
        <v>0</v>
      </c>
      <c r="AF231" s="45">
        <v>0.3</v>
      </c>
      <c r="AG231" s="46">
        <f t="shared" si="136"/>
        <v>0</v>
      </c>
      <c r="AH231" s="11">
        <f t="shared" si="137"/>
        <v>0</v>
      </c>
      <c r="AI231" s="11"/>
      <c r="AJ231" s="11">
        <f t="shared" si="138"/>
        <v>0</v>
      </c>
      <c r="AK231" s="11"/>
      <c r="AL231" s="11">
        <f t="shared" si="139"/>
        <v>0</v>
      </c>
      <c r="AN231" s="11">
        <f t="shared" si="140"/>
        <v>0</v>
      </c>
      <c r="AO231" s="12">
        <f t="shared" si="141"/>
        <v>0</v>
      </c>
    </row>
    <row r="232" spans="1:41" ht="14.25" thickTop="1" thickBot="1" x14ac:dyDescent="0.25">
      <c r="A232" s="12" t="s">
        <v>26</v>
      </c>
      <c r="B232" s="324" t="s">
        <v>43</v>
      </c>
      <c r="C232" s="425" t="s">
        <v>522</v>
      </c>
      <c r="D232" s="71" t="s">
        <v>300</v>
      </c>
      <c r="E232" s="92" t="s">
        <v>5</v>
      </c>
      <c r="F232" s="382"/>
      <c r="G232" s="73"/>
      <c r="H232" s="74">
        <f t="shared" si="119"/>
        <v>365</v>
      </c>
      <c r="I232" s="75"/>
      <c r="J232" s="76">
        <v>22</v>
      </c>
      <c r="K232" s="77">
        <v>0.8</v>
      </c>
      <c r="L232" s="78">
        <f t="shared" si="142"/>
        <v>17.600000000000001</v>
      </c>
      <c r="M232" s="78">
        <v>9.6</v>
      </c>
      <c r="N232" s="80">
        <f t="shared" si="143"/>
        <v>0</v>
      </c>
      <c r="O232" s="80">
        <f t="shared" si="144"/>
        <v>0</v>
      </c>
      <c r="P232" s="264">
        <f>F232*M232</f>
        <v>0</v>
      </c>
      <c r="Q232" s="78">
        <v>4.75</v>
      </c>
      <c r="R232" s="80">
        <f t="shared" si="134"/>
        <v>0</v>
      </c>
      <c r="S232" s="82"/>
      <c r="T232" s="80"/>
      <c r="U232" s="36" t="str">
        <f t="shared" si="135"/>
        <v xml:space="preserve"> </v>
      </c>
      <c r="V232" s="37"/>
      <c r="W232" s="147"/>
      <c r="X232" s="11"/>
      <c r="Y232" s="39">
        <f t="shared" si="145"/>
        <v>0</v>
      </c>
      <c r="Z232" s="180">
        <f>Y232*AC232</f>
        <v>0</v>
      </c>
      <c r="AA232" s="11">
        <f t="shared" si="146"/>
        <v>22</v>
      </c>
      <c r="AB232" s="11">
        <f t="shared" si="147"/>
        <v>17.600000000000001</v>
      </c>
      <c r="AC232" s="43">
        <v>0.7</v>
      </c>
      <c r="AD232" s="44">
        <f t="shared" si="148"/>
        <v>17.600000000000001</v>
      </c>
      <c r="AE232" s="12">
        <f t="shared" si="149"/>
        <v>0</v>
      </c>
      <c r="AF232" s="45">
        <v>0.3</v>
      </c>
      <c r="AG232" s="46">
        <f t="shared" si="136"/>
        <v>0</v>
      </c>
      <c r="AH232" s="11">
        <f t="shared" si="137"/>
        <v>0</v>
      </c>
      <c r="AI232" s="11"/>
      <c r="AJ232" s="11">
        <f t="shared" si="138"/>
        <v>0</v>
      </c>
      <c r="AK232" s="11"/>
      <c r="AL232" s="11">
        <f t="shared" si="139"/>
        <v>0</v>
      </c>
      <c r="AN232" s="11">
        <f t="shared" si="140"/>
        <v>0</v>
      </c>
      <c r="AO232" s="12">
        <f t="shared" si="141"/>
        <v>0</v>
      </c>
    </row>
    <row r="233" spans="1:41" ht="14.25" thickTop="1" thickBot="1" x14ac:dyDescent="0.25">
      <c r="A233" s="12" t="s">
        <v>26</v>
      </c>
      <c r="B233" s="324" t="s">
        <v>43</v>
      </c>
      <c r="C233" s="426" t="s">
        <v>522</v>
      </c>
      <c r="D233" s="201" t="s">
        <v>300</v>
      </c>
      <c r="E233" s="202" t="s">
        <v>6</v>
      </c>
      <c r="F233" s="387"/>
      <c r="G233" s="203"/>
      <c r="H233" s="50">
        <f t="shared" si="119"/>
        <v>365</v>
      </c>
      <c r="I233" s="204"/>
      <c r="J233" s="205">
        <v>22</v>
      </c>
      <c r="K233" s="206">
        <v>0.7</v>
      </c>
      <c r="L233" s="207">
        <f t="shared" si="142"/>
        <v>15.399999999999999</v>
      </c>
      <c r="M233" s="207">
        <v>9.6</v>
      </c>
      <c r="N233" s="208">
        <f t="shared" si="143"/>
        <v>0</v>
      </c>
      <c r="O233" s="208">
        <f t="shared" si="144"/>
        <v>0</v>
      </c>
      <c r="P233" s="354">
        <f>F233*M233</f>
        <v>0</v>
      </c>
      <c r="Q233" s="207">
        <v>1.95</v>
      </c>
      <c r="R233" s="208">
        <f t="shared" si="134"/>
        <v>0</v>
      </c>
      <c r="S233" s="209">
        <v>3.85</v>
      </c>
      <c r="T233" s="208">
        <f>F233*S233</f>
        <v>0</v>
      </c>
      <c r="U233" s="36" t="str">
        <f t="shared" si="135"/>
        <v xml:space="preserve"> </v>
      </c>
      <c r="V233" s="37"/>
      <c r="W233" s="147"/>
      <c r="X233" s="11"/>
      <c r="Y233" s="39">
        <f t="shared" si="145"/>
        <v>0</v>
      </c>
      <c r="Z233" s="180">
        <f>Y233*AC233</f>
        <v>0</v>
      </c>
      <c r="AA233" s="11">
        <f t="shared" si="146"/>
        <v>22</v>
      </c>
      <c r="AB233" s="11">
        <f t="shared" si="147"/>
        <v>15.399999999999999</v>
      </c>
      <c r="AC233" s="43">
        <v>0.7</v>
      </c>
      <c r="AD233" s="44">
        <f t="shared" si="148"/>
        <v>15.399999999999999</v>
      </c>
      <c r="AE233" s="12">
        <f t="shared" si="149"/>
        <v>0</v>
      </c>
      <c r="AF233" s="194">
        <v>0.3</v>
      </c>
      <c r="AG233" s="113">
        <f t="shared" si="136"/>
        <v>0</v>
      </c>
      <c r="AH233" s="11">
        <f t="shared" si="137"/>
        <v>0</v>
      </c>
      <c r="AI233" s="11"/>
      <c r="AJ233" s="11">
        <f t="shared" si="138"/>
        <v>0</v>
      </c>
      <c r="AK233" s="11"/>
      <c r="AL233" s="11">
        <f t="shared" si="139"/>
        <v>0</v>
      </c>
      <c r="AN233" s="11">
        <f t="shared" si="140"/>
        <v>0</v>
      </c>
      <c r="AO233" s="12">
        <f t="shared" si="141"/>
        <v>0</v>
      </c>
    </row>
    <row r="234" spans="1:41" ht="13.9" customHeight="1" thickBot="1" x14ac:dyDescent="0.25">
      <c r="A234" s="12" t="s">
        <v>26</v>
      </c>
      <c r="B234" s="324" t="s">
        <v>43</v>
      </c>
      <c r="C234" s="430" t="s">
        <v>523</v>
      </c>
      <c r="D234" s="61" t="s">
        <v>117</v>
      </c>
      <c r="E234" s="138" t="s">
        <v>5</v>
      </c>
      <c r="F234" s="383"/>
      <c r="G234" s="139"/>
      <c r="H234" s="27">
        <f t="shared" si="119"/>
        <v>365</v>
      </c>
      <c r="I234" s="140"/>
      <c r="J234" s="178">
        <v>27.3</v>
      </c>
      <c r="K234" s="142">
        <v>0.8</v>
      </c>
      <c r="L234" s="143">
        <f t="shared" si="142"/>
        <v>21.840000000000003</v>
      </c>
      <c r="M234" s="143">
        <v>12.6</v>
      </c>
      <c r="N234" s="144">
        <f t="shared" si="143"/>
        <v>0</v>
      </c>
      <c r="O234" s="144">
        <f t="shared" si="144"/>
        <v>0</v>
      </c>
      <c r="P234" s="351">
        <f t="shared" si="80"/>
        <v>0</v>
      </c>
      <c r="Q234" s="143">
        <v>4.95</v>
      </c>
      <c r="R234" s="144">
        <f t="shared" si="134"/>
        <v>0</v>
      </c>
      <c r="S234" s="146"/>
      <c r="T234" s="144"/>
      <c r="U234" s="36" t="str">
        <f t="shared" si="135"/>
        <v xml:space="preserve"> </v>
      </c>
      <c r="V234" s="37"/>
      <c r="W234" s="147"/>
      <c r="X234" s="11"/>
      <c r="Y234" s="39">
        <f t="shared" si="145"/>
        <v>0</v>
      </c>
      <c r="Z234" s="180">
        <f t="shared" si="81"/>
        <v>0</v>
      </c>
      <c r="AA234" s="11">
        <f t="shared" si="146"/>
        <v>27.3</v>
      </c>
      <c r="AB234" s="11">
        <f t="shared" si="147"/>
        <v>21.840000000000003</v>
      </c>
      <c r="AC234" s="43">
        <v>0.7</v>
      </c>
      <c r="AD234" s="44">
        <f t="shared" si="148"/>
        <v>21.840000000000003</v>
      </c>
      <c r="AE234" s="12">
        <f t="shared" si="149"/>
        <v>0</v>
      </c>
      <c r="AF234" s="156">
        <v>0.3</v>
      </c>
      <c r="AG234" s="157">
        <f t="shared" si="136"/>
        <v>0</v>
      </c>
      <c r="AH234" s="11">
        <f t="shared" si="137"/>
        <v>0</v>
      </c>
      <c r="AI234" s="11"/>
      <c r="AJ234" s="11">
        <f t="shared" si="138"/>
        <v>0</v>
      </c>
      <c r="AK234" s="11"/>
      <c r="AL234" s="11">
        <f t="shared" si="139"/>
        <v>0</v>
      </c>
      <c r="AN234" s="11">
        <f t="shared" si="140"/>
        <v>0</v>
      </c>
      <c r="AO234" s="12">
        <f t="shared" si="141"/>
        <v>0</v>
      </c>
    </row>
    <row r="235" spans="1:41" ht="14.25" thickTop="1" thickBot="1" x14ac:dyDescent="0.25">
      <c r="A235" s="12" t="s">
        <v>26</v>
      </c>
      <c r="B235" s="324" t="s">
        <v>43</v>
      </c>
      <c r="C235" s="425" t="s">
        <v>523</v>
      </c>
      <c r="D235" s="71" t="s">
        <v>117</v>
      </c>
      <c r="E235" s="72" t="s">
        <v>6</v>
      </c>
      <c r="F235" s="382"/>
      <c r="G235" s="73"/>
      <c r="H235" s="74">
        <f t="shared" si="119"/>
        <v>365</v>
      </c>
      <c r="I235" s="75"/>
      <c r="J235" s="76">
        <v>27.3</v>
      </c>
      <c r="K235" s="77">
        <v>0.7</v>
      </c>
      <c r="L235" s="78">
        <f t="shared" si="142"/>
        <v>19.11</v>
      </c>
      <c r="M235" s="78">
        <v>12.6</v>
      </c>
      <c r="N235" s="80">
        <f t="shared" si="143"/>
        <v>0</v>
      </c>
      <c r="O235" s="80">
        <f t="shared" si="144"/>
        <v>0</v>
      </c>
      <c r="P235" s="264">
        <f t="shared" si="80"/>
        <v>0</v>
      </c>
      <c r="Q235" s="78">
        <v>2.0499999999999998</v>
      </c>
      <c r="R235" s="80">
        <f t="shared" si="134"/>
        <v>0</v>
      </c>
      <c r="S235" s="82">
        <v>3.96</v>
      </c>
      <c r="T235" s="80">
        <f>F235*S235</f>
        <v>0</v>
      </c>
      <c r="U235" s="36" t="str">
        <f t="shared" si="135"/>
        <v xml:space="preserve"> </v>
      </c>
      <c r="V235" s="37"/>
      <c r="W235" s="147"/>
      <c r="X235" s="11"/>
      <c r="Y235" s="39">
        <f t="shared" si="145"/>
        <v>0</v>
      </c>
      <c r="Z235" s="180">
        <f t="shared" si="81"/>
        <v>0</v>
      </c>
      <c r="AA235" s="11">
        <f t="shared" si="146"/>
        <v>27.3</v>
      </c>
      <c r="AB235" s="11">
        <f t="shared" si="147"/>
        <v>19.11</v>
      </c>
      <c r="AC235" s="43">
        <v>0.7</v>
      </c>
      <c r="AD235" s="44">
        <f t="shared" si="148"/>
        <v>19.11</v>
      </c>
      <c r="AE235" s="12">
        <f t="shared" si="149"/>
        <v>0</v>
      </c>
      <c r="AF235" s="45">
        <v>0.3</v>
      </c>
      <c r="AG235" s="46">
        <f t="shared" si="136"/>
        <v>0</v>
      </c>
      <c r="AH235" s="11">
        <f t="shared" si="137"/>
        <v>0</v>
      </c>
      <c r="AI235" s="11"/>
      <c r="AJ235" s="11">
        <f t="shared" si="138"/>
        <v>0</v>
      </c>
      <c r="AK235" s="11"/>
      <c r="AL235" s="11">
        <f t="shared" si="139"/>
        <v>0</v>
      </c>
      <c r="AN235" s="11">
        <f t="shared" si="140"/>
        <v>0</v>
      </c>
      <c r="AO235" s="12">
        <f t="shared" si="141"/>
        <v>0</v>
      </c>
    </row>
    <row r="236" spans="1:41" ht="14.25" thickTop="1" thickBot="1" x14ac:dyDescent="0.25">
      <c r="A236" s="12" t="s">
        <v>26</v>
      </c>
      <c r="B236" s="324" t="s">
        <v>43</v>
      </c>
      <c r="C236" s="425" t="s">
        <v>523</v>
      </c>
      <c r="D236" s="71" t="s">
        <v>118</v>
      </c>
      <c r="E236" s="92" t="s">
        <v>5</v>
      </c>
      <c r="F236" s="382"/>
      <c r="G236" s="73"/>
      <c r="H236" s="74">
        <f t="shared" si="119"/>
        <v>365</v>
      </c>
      <c r="I236" s="75"/>
      <c r="J236" s="76">
        <v>24.1</v>
      </c>
      <c r="K236" s="77">
        <v>0.8</v>
      </c>
      <c r="L236" s="78">
        <f t="shared" si="142"/>
        <v>19.28</v>
      </c>
      <c r="M236" s="78">
        <v>11.2</v>
      </c>
      <c r="N236" s="80">
        <f t="shared" si="143"/>
        <v>0</v>
      </c>
      <c r="O236" s="80">
        <f t="shared" si="144"/>
        <v>0</v>
      </c>
      <c r="P236" s="264">
        <f t="shared" si="80"/>
        <v>0</v>
      </c>
      <c r="Q236" s="78">
        <v>4.95</v>
      </c>
      <c r="R236" s="80">
        <f t="shared" si="134"/>
        <v>0</v>
      </c>
      <c r="S236" s="82"/>
      <c r="T236" s="80"/>
      <c r="U236" s="36" t="str">
        <f t="shared" si="135"/>
        <v xml:space="preserve"> </v>
      </c>
      <c r="V236" s="37"/>
      <c r="W236" s="147"/>
      <c r="X236" s="11"/>
      <c r="Y236" s="39">
        <f t="shared" si="145"/>
        <v>0</v>
      </c>
      <c r="Z236" s="180">
        <f t="shared" si="81"/>
        <v>0</v>
      </c>
      <c r="AA236" s="11">
        <f t="shared" si="146"/>
        <v>24.1</v>
      </c>
      <c r="AB236" s="11">
        <f t="shared" si="147"/>
        <v>19.28</v>
      </c>
      <c r="AC236" s="43">
        <v>0.7</v>
      </c>
      <c r="AD236" s="44">
        <f t="shared" si="148"/>
        <v>19.28</v>
      </c>
      <c r="AE236" s="12">
        <f t="shared" si="149"/>
        <v>0</v>
      </c>
      <c r="AF236" s="45">
        <v>0.3</v>
      </c>
      <c r="AG236" s="46">
        <f t="shared" si="136"/>
        <v>0</v>
      </c>
      <c r="AH236" s="11">
        <f t="shared" si="137"/>
        <v>0</v>
      </c>
      <c r="AI236" s="11"/>
      <c r="AJ236" s="11">
        <f t="shared" si="138"/>
        <v>0</v>
      </c>
      <c r="AK236" s="11"/>
      <c r="AL236" s="11">
        <f t="shared" si="139"/>
        <v>0</v>
      </c>
      <c r="AN236" s="11">
        <f t="shared" si="140"/>
        <v>0</v>
      </c>
      <c r="AO236" s="12">
        <f t="shared" si="141"/>
        <v>0</v>
      </c>
    </row>
    <row r="237" spans="1:41" ht="14.25" thickTop="1" thickBot="1" x14ac:dyDescent="0.25">
      <c r="A237" s="12" t="s">
        <v>26</v>
      </c>
      <c r="B237" s="324" t="s">
        <v>43</v>
      </c>
      <c r="C237" s="425" t="s">
        <v>523</v>
      </c>
      <c r="D237" s="71" t="s">
        <v>118</v>
      </c>
      <c r="E237" s="72" t="s">
        <v>6</v>
      </c>
      <c r="F237" s="382"/>
      <c r="G237" s="73"/>
      <c r="H237" s="74">
        <f t="shared" si="119"/>
        <v>365</v>
      </c>
      <c r="I237" s="75"/>
      <c r="J237" s="76">
        <v>24.1</v>
      </c>
      <c r="K237" s="77">
        <v>0.7</v>
      </c>
      <c r="L237" s="78">
        <f t="shared" si="142"/>
        <v>16.87</v>
      </c>
      <c r="M237" s="78">
        <v>11.2</v>
      </c>
      <c r="N237" s="80">
        <f t="shared" si="143"/>
        <v>0</v>
      </c>
      <c r="O237" s="80">
        <f t="shared" si="144"/>
        <v>0</v>
      </c>
      <c r="P237" s="264">
        <f t="shared" si="80"/>
        <v>0</v>
      </c>
      <c r="Q237" s="78">
        <v>2.0499999999999998</v>
      </c>
      <c r="R237" s="80">
        <f t="shared" si="134"/>
        <v>0</v>
      </c>
      <c r="S237" s="82">
        <v>3.96</v>
      </c>
      <c r="T237" s="80">
        <f>F237*S237</f>
        <v>0</v>
      </c>
      <c r="U237" s="36" t="str">
        <f t="shared" si="135"/>
        <v xml:space="preserve"> </v>
      </c>
      <c r="V237" s="37"/>
      <c r="W237" s="147"/>
      <c r="X237" s="11"/>
      <c r="Y237" s="39">
        <f t="shared" si="145"/>
        <v>0</v>
      </c>
      <c r="Z237" s="180">
        <f t="shared" si="81"/>
        <v>0</v>
      </c>
      <c r="AA237" s="11">
        <f t="shared" si="146"/>
        <v>24.1</v>
      </c>
      <c r="AB237" s="11">
        <f t="shared" si="147"/>
        <v>16.87</v>
      </c>
      <c r="AC237" s="43">
        <v>0.7</v>
      </c>
      <c r="AD237" s="44">
        <f t="shared" si="148"/>
        <v>16.87</v>
      </c>
      <c r="AE237" s="12">
        <f t="shared" si="149"/>
        <v>0</v>
      </c>
      <c r="AF237" s="45">
        <v>0.3</v>
      </c>
      <c r="AG237" s="46">
        <f t="shared" si="136"/>
        <v>0</v>
      </c>
      <c r="AH237" s="11">
        <f t="shared" si="137"/>
        <v>0</v>
      </c>
      <c r="AI237" s="11"/>
      <c r="AJ237" s="11">
        <f t="shared" si="138"/>
        <v>0</v>
      </c>
      <c r="AK237" s="11"/>
      <c r="AL237" s="11">
        <f t="shared" si="139"/>
        <v>0</v>
      </c>
      <c r="AN237" s="11">
        <f t="shared" si="140"/>
        <v>0</v>
      </c>
      <c r="AO237" s="12">
        <f t="shared" si="141"/>
        <v>0</v>
      </c>
    </row>
    <row r="238" spans="1:41" ht="14.25" thickTop="1" thickBot="1" x14ac:dyDescent="0.25">
      <c r="A238" s="12" t="s">
        <v>26</v>
      </c>
      <c r="B238" s="324" t="s">
        <v>43</v>
      </c>
      <c r="C238" s="425" t="s">
        <v>523</v>
      </c>
      <c r="D238" s="71" t="s">
        <v>120</v>
      </c>
      <c r="E238" s="92" t="s">
        <v>5</v>
      </c>
      <c r="F238" s="382"/>
      <c r="G238" s="73"/>
      <c r="H238" s="74">
        <f t="shared" si="119"/>
        <v>365</v>
      </c>
      <c r="I238" s="75"/>
      <c r="J238" s="76">
        <v>23.1</v>
      </c>
      <c r="K238" s="77">
        <v>0.8</v>
      </c>
      <c r="L238" s="78">
        <f t="shared" si="142"/>
        <v>18.48</v>
      </c>
      <c r="M238" s="78">
        <v>10.3</v>
      </c>
      <c r="N238" s="80">
        <f t="shared" si="143"/>
        <v>0</v>
      </c>
      <c r="O238" s="80">
        <f t="shared" si="144"/>
        <v>0</v>
      </c>
      <c r="P238" s="264">
        <f t="shared" ref="P238:P285" si="150">F238*M238</f>
        <v>0</v>
      </c>
      <c r="Q238" s="78">
        <v>4.95</v>
      </c>
      <c r="R238" s="80">
        <f t="shared" si="134"/>
        <v>0</v>
      </c>
      <c r="S238" s="82"/>
      <c r="T238" s="80"/>
      <c r="U238" s="36" t="str">
        <f t="shared" si="135"/>
        <v xml:space="preserve"> </v>
      </c>
      <c r="V238" s="37"/>
      <c r="W238" s="147"/>
      <c r="X238" s="11"/>
      <c r="Y238" s="39">
        <f t="shared" si="145"/>
        <v>0</v>
      </c>
      <c r="Z238" s="180">
        <f t="shared" ref="Z238:Z285" si="151">Y238*AC238</f>
        <v>0</v>
      </c>
      <c r="AA238" s="11">
        <f t="shared" si="146"/>
        <v>23.1</v>
      </c>
      <c r="AB238" s="11">
        <f t="shared" si="147"/>
        <v>18.48</v>
      </c>
      <c r="AC238" s="43">
        <v>0.7</v>
      </c>
      <c r="AD238" s="44">
        <f t="shared" si="148"/>
        <v>18.48</v>
      </c>
      <c r="AE238" s="12">
        <f t="shared" si="149"/>
        <v>0</v>
      </c>
      <c r="AF238" s="45">
        <v>0.3</v>
      </c>
      <c r="AG238" s="46">
        <f t="shared" si="136"/>
        <v>0</v>
      </c>
      <c r="AH238" s="11">
        <f t="shared" si="137"/>
        <v>0</v>
      </c>
      <c r="AI238" s="11"/>
      <c r="AJ238" s="11">
        <f t="shared" si="138"/>
        <v>0</v>
      </c>
      <c r="AK238" s="11"/>
      <c r="AL238" s="11">
        <f t="shared" si="139"/>
        <v>0</v>
      </c>
      <c r="AN238" s="11">
        <f t="shared" si="140"/>
        <v>0</v>
      </c>
      <c r="AO238" s="12">
        <f t="shared" si="141"/>
        <v>0</v>
      </c>
    </row>
    <row r="239" spans="1:41" ht="14.25" thickTop="1" thickBot="1" x14ac:dyDescent="0.25">
      <c r="A239" s="12" t="s">
        <v>26</v>
      </c>
      <c r="B239" s="324" t="s">
        <v>43</v>
      </c>
      <c r="C239" s="425" t="s">
        <v>523</v>
      </c>
      <c r="D239" s="71" t="s">
        <v>120</v>
      </c>
      <c r="E239" s="72" t="s">
        <v>6</v>
      </c>
      <c r="F239" s="382"/>
      <c r="G239" s="73"/>
      <c r="H239" s="74">
        <f t="shared" si="119"/>
        <v>365</v>
      </c>
      <c r="I239" s="75"/>
      <c r="J239" s="76">
        <v>23.1</v>
      </c>
      <c r="K239" s="77">
        <v>0.7</v>
      </c>
      <c r="L239" s="78">
        <f t="shared" si="142"/>
        <v>16.170000000000002</v>
      </c>
      <c r="M239" s="78">
        <v>10.3</v>
      </c>
      <c r="N239" s="80">
        <f t="shared" si="143"/>
        <v>0</v>
      </c>
      <c r="O239" s="80">
        <f t="shared" si="144"/>
        <v>0</v>
      </c>
      <c r="P239" s="264">
        <f t="shared" si="150"/>
        <v>0</v>
      </c>
      <c r="Q239" s="78">
        <v>2.0499999999999998</v>
      </c>
      <c r="R239" s="80">
        <f t="shared" si="134"/>
        <v>0</v>
      </c>
      <c r="S239" s="82">
        <v>3.96</v>
      </c>
      <c r="T239" s="80">
        <f>F239*S239</f>
        <v>0</v>
      </c>
      <c r="U239" s="36" t="str">
        <f t="shared" si="135"/>
        <v xml:space="preserve"> </v>
      </c>
      <c r="V239" s="37"/>
      <c r="W239" s="147"/>
      <c r="X239" s="11"/>
      <c r="Y239" s="39">
        <f t="shared" si="145"/>
        <v>0</v>
      </c>
      <c r="Z239" s="180">
        <f t="shared" si="151"/>
        <v>0</v>
      </c>
      <c r="AA239" s="11">
        <f t="shared" si="146"/>
        <v>23.1</v>
      </c>
      <c r="AB239" s="11">
        <f t="shared" si="147"/>
        <v>16.170000000000002</v>
      </c>
      <c r="AC239" s="43">
        <v>0.7</v>
      </c>
      <c r="AD239" s="44">
        <f t="shared" si="148"/>
        <v>16.170000000000002</v>
      </c>
      <c r="AE239" s="12">
        <f t="shared" si="149"/>
        <v>0</v>
      </c>
      <c r="AF239" s="45">
        <v>0.3</v>
      </c>
      <c r="AG239" s="46">
        <f t="shared" si="136"/>
        <v>0</v>
      </c>
      <c r="AH239" s="11">
        <f t="shared" si="137"/>
        <v>0</v>
      </c>
      <c r="AI239" s="11"/>
      <c r="AJ239" s="11">
        <f t="shared" si="138"/>
        <v>0</v>
      </c>
      <c r="AK239" s="11"/>
      <c r="AL239" s="11">
        <f t="shared" si="139"/>
        <v>0</v>
      </c>
      <c r="AN239" s="11">
        <f t="shared" si="140"/>
        <v>0</v>
      </c>
      <c r="AO239" s="12">
        <f t="shared" si="141"/>
        <v>0</v>
      </c>
    </row>
    <row r="240" spans="1:41" ht="14.25" thickTop="1" thickBot="1" x14ac:dyDescent="0.25">
      <c r="A240" s="12" t="s">
        <v>26</v>
      </c>
      <c r="B240" s="324" t="s">
        <v>43</v>
      </c>
      <c r="C240" s="425" t="s">
        <v>523</v>
      </c>
      <c r="D240" s="71" t="s">
        <v>301</v>
      </c>
      <c r="E240" s="92" t="s">
        <v>5</v>
      </c>
      <c r="F240" s="382"/>
      <c r="G240" s="73"/>
      <c r="H240" s="74">
        <f t="shared" si="119"/>
        <v>365</v>
      </c>
      <c r="I240" s="75"/>
      <c r="J240" s="76">
        <v>22.1</v>
      </c>
      <c r="K240" s="77">
        <v>0.8</v>
      </c>
      <c r="L240" s="78">
        <f t="shared" si="142"/>
        <v>17.680000000000003</v>
      </c>
      <c r="M240" s="78">
        <v>9.6999999999999993</v>
      </c>
      <c r="N240" s="80">
        <f t="shared" si="143"/>
        <v>0</v>
      </c>
      <c r="O240" s="80">
        <f t="shared" si="144"/>
        <v>0</v>
      </c>
      <c r="P240" s="264">
        <f t="shared" si="150"/>
        <v>0</v>
      </c>
      <c r="Q240" s="78">
        <v>4.95</v>
      </c>
      <c r="R240" s="80">
        <f t="shared" si="134"/>
        <v>0</v>
      </c>
      <c r="S240" s="82"/>
      <c r="T240" s="80"/>
      <c r="U240" s="36" t="str">
        <f t="shared" si="135"/>
        <v xml:space="preserve"> </v>
      </c>
      <c r="V240" s="37"/>
      <c r="W240" s="147"/>
      <c r="X240" s="11"/>
      <c r="Y240" s="39">
        <f t="shared" si="145"/>
        <v>0</v>
      </c>
      <c r="Z240" s="180">
        <f t="shared" si="151"/>
        <v>0</v>
      </c>
      <c r="AA240" s="11">
        <f t="shared" si="146"/>
        <v>22.1</v>
      </c>
      <c r="AB240" s="11">
        <f t="shared" si="147"/>
        <v>17.680000000000003</v>
      </c>
      <c r="AC240" s="43">
        <v>0.7</v>
      </c>
      <c r="AD240" s="44">
        <f t="shared" si="148"/>
        <v>17.680000000000003</v>
      </c>
      <c r="AE240" s="12">
        <f t="shared" si="149"/>
        <v>0</v>
      </c>
      <c r="AF240" s="45">
        <v>0.3</v>
      </c>
      <c r="AG240" s="46">
        <f t="shared" si="136"/>
        <v>0</v>
      </c>
      <c r="AH240" s="11">
        <f t="shared" si="137"/>
        <v>0</v>
      </c>
      <c r="AI240" s="11"/>
      <c r="AJ240" s="11">
        <f t="shared" si="138"/>
        <v>0</v>
      </c>
      <c r="AK240" s="11"/>
      <c r="AL240" s="11">
        <f t="shared" si="139"/>
        <v>0</v>
      </c>
      <c r="AN240" s="11">
        <f t="shared" si="140"/>
        <v>0</v>
      </c>
      <c r="AO240" s="12">
        <f t="shared" si="141"/>
        <v>0</v>
      </c>
    </row>
    <row r="241" spans="1:41" ht="14.25" thickTop="1" thickBot="1" x14ac:dyDescent="0.25">
      <c r="A241" s="12" t="s">
        <v>26</v>
      </c>
      <c r="B241" s="324" t="s">
        <v>43</v>
      </c>
      <c r="C241" s="426" t="s">
        <v>523</v>
      </c>
      <c r="D241" s="95" t="s">
        <v>301</v>
      </c>
      <c r="E241" s="48" t="s">
        <v>6</v>
      </c>
      <c r="F241" s="381"/>
      <c r="G241" s="49"/>
      <c r="H241" s="50">
        <f t="shared" si="119"/>
        <v>365</v>
      </c>
      <c r="I241" s="51"/>
      <c r="J241" s="52">
        <v>22.1</v>
      </c>
      <c r="K241" s="53">
        <v>0.7</v>
      </c>
      <c r="L241" s="54">
        <f t="shared" si="142"/>
        <v>15.47</v>
      </c>
      <c r="M241" s="54">
        <v>9.6999999999999993</v>
      </c>
      <c r="N241" s="55">
        <f t="shared" si="143"/>
        <v>0</v>
      </c>
      <c r="O241" s="55">
        <f t="shared" si="144"/>
        <v>0</v>
      </c>
      <c r="P241" s="290">
        <f t="shared" si="150"/>
        <v>0</v>
      </c>
      <c r="Q241" s="54">
        <v>2.0499999999999998</v>
      </c>
      <c r="R241" s="55">
        <f t="shared" si="134"/>
        <v>0</v>
      </c>
      <c r="S241" s="57">
        <v>3.96</v>
      </c>
      <c r="T241" s="55">
        <f>F241*S241</f>
        <v>0</v>
      </c>
      <c r="U241" s="36" t="str">
        <f t="shared" si="135"/>
        <v xml:space="preserve"> </v>
      </c>
      <c r="V241" s="37"/>
      <c r="W241" s="147"/>
      <c r="X241" s="11"/>
      <c r="Y241" s="39">
        <f t="shared" si="145"/>
        <v>0</v>
      </c>
      <c r="Z241" s="180">
        <f t="shared" si="151"/>
        <v>0</v>
      </c>
      <c r="AA241" s="11">
        <f t="shared" si="146"/>
        <v>22.1</v>
      </c>
      <c r="AB241" s="11">
        <f t="shared" si="147"/>
        <v>15.47</v>
      </c>
      <c r="AC241" s="43">
        <v>0.7</v>
      </c>
      <c r="AD241" s="44">
        <f t="shared" si="148"/>
        <v>15.47</v>
      </c>
      <c r="AE241" s="12">
        <f t="shared" si="149"/>
        <v>0</v>
      </c>
      <c r="AF241" s="194">
        <v>0.3</v>
      </c>
      <c r="AG241" s="113">
        <f t="shared" si="136"/>
        <v>0</v>
      </c>
      <c r="AH241" s="11">
        <f t="shared" si="137"/>
        <v>0</v>
      </c>
      <c r="AI241" s="11"/>
      <c r="AJ241" s="11">
        <f t="shared" si="138"/>
        <v>0</v>
      </c>
      <c r="AK241" s="11"/>
      <c r="AL241" s="11">
        <f t="shared" si="139"/>
        <v>0</v>
      </c>
      <c r="AN241" s="11">
        <f t="shared" si="140"/>
        <v>0</v>
      </c>
      <c r="AO241" s="12">
        <f t="shared" si="141"/>
        <v>0</v>
      </c>
    </row>
    <row r="242" spans="1:41" ht="13.9" customHeight="1" thickBot="1" x14ac:dyDescent="0.25">
      <c r="A242" s="12" t="s">
        <v>26</v>
      </c>
      <c r="B242" s="324" t="s">
        <v>43</v>
      </c>
      <c r="C242" s="430" t="s">
        <v>524</v>
      </c>
      <c r="D242" s="61" t="s">
        <v>121</v>
      </c>
      <c r="E242" s="138" t="s">
        <v>5</v>
      </c>
      <c r="F242" s="383"/>
      <c r="G242" s="139"/>
      <c r="H242" s="27">
        <f t="shared" si="119"/>
        <v>365</v>
      </c>
      <c r="I242" s="140"/>
      <c r="J242" s="178">
        <v>27.5</v>
      </c>
      <c r="K242" s="142">
        <v>0.8</v>
      </c>
      <c r="L242" s="143">
        <f t="shared" si="142"/>
        <v>22</v>
      </c>
      <c r="M242" s="143">
        <v>12.8</v>
      </c>
      <c r="N242" s="144">
        <f t="shared" si="143"/>
        <v>0</v>
      </c>
      <c r="O242" s="144">
        <f t="shared" si="144"/>
        <v>0</v>
      </c>
      <c r="P242" s="351">
        <f t="shared" si="150"/>
        <v>0</v>
      </c>
      <c r="Q242" s="143">
        <v>5.15</v>
      </c>
      <c r="R242" s="144">
        <f t="shared" si="134"/>
        <v>0</v>
      </c>
      <c r="S242" s="146"/>
      <c r="T242" s="144"/>
      <c r="U242" s="36" t="str">
        <f t="shared" si="135"/>
        <v xml:space="preserve"> </v>
      </c>
      <c r="V242" s="37"/>
      <c r="W242" s="147"/>
      <c r="X242" s="11"/>
      <c r="Y242" s="39">
        <f t="shared" si="145"/>
        <v>0</v>
      </c>
      <c r="Z242" s="180">
        <f t="shared" si="151"/>
        <v>0</v>
      </c>
      <c r="AA242" s="11">
        <f t="shared" si="146"/>
        <v>27.5</v>
      </c>
      <c r="AB242" s="11">
        <f t="shared" si="147"/>
        <v>22</v>
      </c>
      <c r="AC242" s="43">
        <v>0.7</v>
      </c>
      <c r="AD242" s="44">
        <f t="shared" si="148"/>
        <v>22</v>
      </c>
      <c r="AE242" s="12">
        <f t="shared" si="149"/>
        <v>0</v>
      </c>
      <c r="AF242" s="156">
        <v>0.3</v>
      </c>
      <c r="AG242" s="157">
        <f t="shared" si="136"/>
        <v>0</v>
      </c>
      <c r="AH242" s="11">
        <f t="shared" si="137"/>
        <v>0</v>
      </c>
      <c r="AI242" s="11"/>
      <c r="AJ242" s="11">
        <f t="shared" si="138"/>
        <v>0</v>
      </c>
      <c r="AK242" s="11"/>
      <c r="AL242" s="11">
        <f t="shared" si="139"/>
        <v>0</v>
      </c>
      <c r="AN242" s="11">
        <f t="shared" si="140"/>
        <v>0</v>
      </c>
      <c r="AO242" s="12">
        <f t="shared" si="141"/>
        <v>0</v>
      </c>
    </row>
    <row r="243" spans="1:41" ht="14.25" thickTop="1" thickBot="1" x14ac:dyDescent="0.25">
      <c r="A243" s="12" t="s">
        <v>26</v>
      </c>
      <c r="B243" s="324" t="s">
        <v>43</v>
      </c>
      <c r="C243" s="425" t="s">
        <v>524</v>
      </c>
      <c r="D243" s="71" t="s">
        <v>121</v>
      </c>
      <c r="E243" s="72" t="s">
        <v>6</v>
      </c>
      <c r="F243" s="382"/>
      <c r="G243" s="73"/>
      <c r="H243" s="74">
        <f t="shared" si="119"/>
        <v>365</v>
      </c>
      <c r="I243" s="75"/>
      <c r="J243" s="76">
        <v>27.5</v>
      </c>
      <c r="K243" s="77">
        <v>0.7</v>
      </c>
      <c r="L243" s="78">
        <f t="shared" si="142"/>
        <v>19.25</v>
      </c>
      <c r="M243" s="78">
        <v>12.8</v>
      </c>
      <c r="N243" s="80">
        <f t="shared" si="143"/>
        <v>0</v>
      </c>
      <c r="O243" s="80">
        <f t="shared" si="144"/>
        <v>0</v>
      </c>
      <c r="P243" s="264">
        <f t="shared" si="150"/>
        <v>0</v>
      </c>
      <c r="Q243" s="78">
        <v>2.15</v>
      </c>
      <c r="R243" s="80">
        <f t="shared" si="134"/>
        <v>0</v>
      </c>
      <c r="S243" s="82">
        <v>4.07</v>
      </c>
      <c r="T243" s="80">
        <f>F243*S243</f>
        <v>0</v>
      </c>
      <c r="U243" s="36" t="str">
        <f t="shared" si="135"/>
        <v xml:space="preserve"> </v>
      </c>
      <c r="V243" s="37"/>
      <c r="W243" s="147"/>
      <c r="X243" s="11"/>
      <c r="Y243" s="39">
        <f t="shared" si="145"/>
        <v>0</v>
      </c>
      <c r="Z243" s="180">
        <f t="shared" si="151"/>
        <v>0</v>
      </c>
      <c r="AA243" s="11">
        <f t="shared" si="146"/>
        <v>27.5</v>
      </c>
      <c r="AB243" s="11">
        <f t="shared" si="147"/>
        <v>19.25</v>
      </c>
      <c r="AC243" s="43">
        <v>0.7</v>
      </c>
      <c r="AD243" s="44">
        <f t="shared" si="148"/>
        <v>19.25</v>
      </c>
      <c r="AE243" s="12">
        <f t="shared" si="149"/>
        <v>0</v>
      </c>
      <c r="AF243" s="45">
        <v>0.3</v>
      </c>
      <c r="AG243" s="46">
        <f t="shared" si="136"/>
        <v>0</v>
      </c>
      <c r="AH243" s="11">
        <f t="shared" si="137"/>
        <v>0</v>
      </c>
      <c r="AI243" s="11"/>
      <c r="AJ243" s="11">
        <f t="shared" si="138"/>
        <v>0</v>
      </c>
      <c r="AK243" s="11"/>
      <c r="AL243" s="11">
        <f t="shared" si="139"/>
        <v>0</v>
      </c>
      <c r="AN243" s="11">
        <f t="shared" si="140"/>
        <v>0</v>
      </c>
      <c r="AO243" s="12">
        <f t="shared" si="141"/>
        <v>0</v>
      </c>
    </row>
    <row r="244" spans="1:41" ht="14.25" thickTop="1" thickBot="1" x14ac:dyDescent="0.25">
      <c r="A244" s="12" t="s">
        <v>26</v>
      </c>
      <c r="B244" s="324" t="s">
        <v>43</v>
      </c>
      <c r="C244" s="425" t="s">
        <v>524</v>
      </c>
      <c r="D244" s="71" t="s">
        <v>122</v>
      </c>
      <c r="E244" s="92" t="s">
        <v>5</v>
      </c>
      <c r="F244" s="382"/>
      <c r="G244" s="73"/>
      <c r="H244" s="74">
        <f t="shared" si="119"/>
        <v>365</v>
      </c>
      <c r="I244" s="75"/>
      <c r="J244" s="76">
        <v>24.2</v>
      </c>
      <c r="K244" s="77">
        <v>0.8</v>
      </c>
      <c r="L244" s="78">
        <f t="shared" si="142"/>
        <v>19.36</v>
      </c>
      <c r="M244" s="78">
        <v>11.2</v>
      </c>
      <c r="N244" s="80">
        <f t="shared" si="143"/>
        <v>0</v>
      </c>
      <c r="O244" s="80">
        <f t="shared" si="144"/>
        <v>0</v>
      </c>
      <c r="P244" s="264">
        <f t="shared" si="150"/>
        <v>0</v>
      </c>
      <c r="Q244" s="78">
        <v>5.15</v>
      </c>
      <c r="R244" s="80">
        <f t="shared" si="134"/>
        <v>0</v>
      </c>
      <c r="S244" s="82"/>
      <c r="T244" s="80"/>
      <c r="U244" s="36" t="str">
        <f t="shared" si="135"/>
        <v xml:space="preserve"> </v>
      </c>
      <c r="V244" s="37"/>
      <c r="W244" s="147"/>
      <c r="X244" s="11"/>
      <c r="Y244" s="39">
        <f t="shared" si="145"/>
        <v>0</v>
      </c>
      <c r="Z244" s="180">
        <f t="shared" si="151"/>
        <v>0</v>
      </c>
      <c r="AA244" s="11">
        <f t="shared" si="146"/>
        <v>24.2</v>
      </c>
      <c r="AB244" s="11">
        <f t="shared" si="147"/>
        <v>19.36</v>
      </c>
      <c r="AC244" s="43">
        <v>0.7</v>
      </c>
      <c r="AD244" s="44">
        <f t="shared" si="148"/>
        <v>19.36</v>
      </c>
      <c r="AE244" s="12">
        <f t="shared" si="149"/>
        <v>0</v>
      </c>
      <c r="AF244" s="45">
        <v>0.3</v>
      </c>
      <c r="AG244" s="46">
        <f t="shared" si="136"/>
        <v>0</v>
      </c>
      <c r="AH244" s="11">
        <f t="shared" si="137"/>
        <v>0</v>
      </c>
      <c r="AI244" s="11"/>
      <c r="AJ244" s="11">
        <f t="shared" si="138"/>
        <v>0</v>
      </c>
      <c r="AK244" s="11"/>
      <c r="AL244" s="11">
        <f t="shared" si="139"/>
        <v>0</v>
      </c>
      <c r="AN244" s="11">
        <f t="shared" si="140"/>
        <v>0</v>
      </c>
      <c r="AO244" s="12">
        <f t="shared" si="141"/>
        <v>0</v>
      </c>
    </row>
    <row r="245" spans="1:41" ht="14.25" thickTop="1" thickBot="1" x14ac:dyDescent="0.25">
      <c r="A245" s="12" t="s">
        <v>26</v>
      </c>
      <c r="B245" s="324" t="s">
        <v>43</v>
      </c>
      <c r="C245" s="425" t="s">
        <v>524</v>
      </c>
      <c r="D245" s="71" t="s">
        <v>122</v>
      </c>
      <c r="E245" s="72" t="s">
        <v>6</v>
      </c>
      <c r="F245" s="382"/>
      <c r="G245" s="73"/>
      <c r="H245" s="74">
        <f t="shared" si="119"/>
        <v>365</v>
      </c>
      <c r="I245" s="75"/>
      <c r="J245" s="76">
        <v>24.2</v>
      </c>
      <c r="K245" s="77">
        <v>0.7</v>
      </c>
      <c r="L245" s="78">
        <f t="shared" si="142"/>
        <v>16.939999999999998</v>
      </c>
      <c r="M245" s="78">
        <v>11.2</v>
      </c>
      <c r="N245" s="80">
        <f t="shared" si="143"/>
        <v>0</v>
      </c>
      <c r="O245" s="80">
        <f t="shared" si="144"/>
        <v>0</v>
      </c>
      <c r="P245" s="264">
        <f t="shared" si="150"/>
        <v>0</v>
      </c>
      <c r="Q245" s="78">
        <v>2.15</v>
      </c>
      <c r="R245" s="80">
        <f t="shared" si="134"/>
        <v>0</v>
      </c>
      <c r="S245" s="82">
        <v>4.07</v>
      </c>
      <c r="T245" s="80">
        <f>F245*S245</f>
        <v>0</v>
      </c>
      <c r="U245" s="36" t="str">
        <f t="shared" si="135"/>
        <v xml:space="preserve"> </v>
      </c>
      <c r="V245" s="37"/>
      <c r="W245" s="147"/>
      <c r="X245" s="11"/>
      <c r="Y245" s="39">
        <f t="shared" si="145"/>
        <v>0</v>
      </c>
      <c r="Z245" s="180">
        <f t="shared" si="151"/>
        <v>0</v>
      </c>
      <c r="AA245" s="11">
        <f t="shared" si="146"/>
        <v>24.2</v>
      </c>
      <c r="AB245" s="11">
        <f t="shared" si="147"/>
        <v>16.939999999999998</v>
      </c>
      <c r="AC245" s="43">
        <v>0.7</v>
      </c>
      <c r="AD245" s="44">
        <f t="shared" si="148"/>
        <v>16.939999999999998</v>
      </c>
      <c r="AE245" s="12">
        <f t="shared" si="149"/>
        <v>0</v>
      </c>
      <c r="AF245" s="45">
        <v>0.3</v>
      </c>
      <c r="AG245" s="46">
        <f t="shared" si="136"/>
        <v>0</v>
      </c>
      <c r="AH245" s="11">
        <f t="shared" si="137"/>
        <v>0</v>
      </c>
      <c r="AI245" s="11"/>
      <c r="AJ245" s="11">
        <f t="shared" si="138"/>
        <v>0</v>
      </c>
      <c r="AK245" s="11"/>
      <c r="AL245" s="11">
        <f t="shared" si="139"/>
        <v>0</v>
      </c>
      <c r="AN245" s="11">
        <f t="shared" si="140"/>
        <v>0</v>
      </c>
      <c r="AO245" s="12">
        <f t="shared" si="141"/>
        <v>0</v>
      </c>
    </row>
    <row r="246" spans="1:41" ht="14.25" thickTop="1" thickBot="1" x14ac:dyDescent="0.25">
      <c r="A246" s="12" t="s">
        <v>26</v>
      </c>
      <c r="B246" s="324" t="s">
        <v>43</v>
      </c>
      <c r="C246" s="425" t="s">
        <v>524</v>
      </c>
      <c r="D246" s="71" t="s">
        <v>119</v>
      </c>
      <c r="E246" s="92" t="s">
        <v>5</v>
      </c>
      <c r="F246" s="382"/>
      <c r="G246" s="73"/>
      <c r="H246" s="74">
        <f t="shared" si="119"/>
        <v>365</v>
      </c>
      <c r="I246" s="75"/>
      <c r="J246" s="76">
        <v>23.2</v>
      </c>
      <c r="K246" s="77">
        <v>0.8</v>
      </c>
      <c r="L246" s="78">
        <f t="shared" si="142"/>
        <v>18.559999999999999</v>
      </c>
      <c r="M246" s="78">
        <v>10.3</v>
      </c>
      <c r="N246" s="80">
        <f t="shared" si="143"/>
        <v>0</v>
      </c>
      <c r="O246" s="80">
        <f t="shared" si="144"/>
        <v>0</v>
      </c>
      <c r="P246" s="264">
        <f t="shared" si="150"/>
        <v>0</v>
      </c>
      <c r="Q246" s="78">
        <v>5.15</v>
      </c>
      <c r="R246" s="80">
        <f t="shared" si="134"/>
        <v>0</v>
      </c>
      <c r="S246" s="82"/>
      <c r="T246" s="80"/>
      <c r="U246" s="36" t="str">
        <f t="shared" si="135"/>
        <v xml:space="preserve"> </v>
      </c>
      <c r="V246" s="37"/>
      <c r="W246" s="147"/>
      <c r="X246" s="11"/>
      <c r="Y246" s="39">
        <f t="shared" si="145"/>
        <v>0</v>
      </c>
      <c r="Z246" s="180">
        <f t="shared" si="151"/>
        <v>0</v>
      </c>
      <c r="AA246" s="11">
        <f t="shared" si="146"/>
        <v>23.2</v>
      </c>
      <c r="AB246" s="11">
        <f t="shared" si="147"/>
        <v>18.559999999999999</v>
      </c>
      <c r="AC246" s="43">
        <v>0.7</v>
      </c>
      <c r="AD246" s="44">
        <f t="shared" si="148"/>
        <v>18.559999999999999</v>
      </c>
      <c r="AE246" s="12">
        <f t="shared" si="149"/>
        <v>0</v>
      </c>
      <c r="AF246" s="45">
        <v>0.3</v>
      </c>
      <c r="AG246" s="46">
        <f t="shared" si="136"/>
        <v>0</v>
      </c>
      <c r="AH246" s="11">
        <f t="shared" si="137"/>
        <v>0</v>
      </c>
      <c r="AI246" s="11"/>
      <c r="AJ246" s="11">
        <f t="shared" si="138"/>
        <v>0</v>
      </c>
      <c r="AK246" s="11"/>
      <c r="AL246" s="11">
        <f t="shared" si="139"/>
        <v>0</v>
      </c>
      <c r="AN246" s="11">
        <f t="shared" si="140"/>
        <v>0</v>
      </c>
      <c r="AO246" s="12">
        <f t="shared" si="141"/>
        <v>0</v>
      </c>
    </row>
    <row r="247" spans="1:41" ht="14.25" thickTop="1" thickBot="1" x14ac:dyDescent="0.25">
      <c r="A247" s="12" t="s">
        <v>26</v>
      </c>
      <c r="B247" s="324" t="s">
        <v>43</v>
      </c>
      <c r="C247" s="425" t="s">
        <v>524</v>
      </c>
      <c r="D247" s="71" t="s">
        <v>119</v>
      </c>
      <c r="E247" s="72" t="s">
        <v>6</v>
      </c>
      <c r="F247" s="382"/>
      <c r="G247" s="73"/>
      <c r="H247" s="74">
        <f t="shared" si="119"/>
        <v>365</v>
      </c>
      <c r="I247" s="75"/>
      <c r="J247" s="76">
        <v>23.2</v>
      </c>
      <c r="K247" s="77">
        <v>0.7</v>
      </c>
      <c r="L247" s="78">
        <f t="shared" si="142"/>
        <v>16.239999999999998</v>
      </c>
      <c r="M247" s="78">
        <v>10.3</v>
      </c>
      <c r="N247" s="80">
        <f t="shared" si="143"/>
        <v>0</v>
      </c>
      <c r="O247" s="80">
        <f t="shared" si="144"/>
        <v>0</v>
      </c>
      <c r="P247" s="264">
        <f t="shared" si="150"/>
        <v>0</v>
      </c>
      <c r="Q247" s="78">
        <v>2.15</v>
      </c>
      <c r="R247" s="80">
        <f t="shared" si="134"/>
        <v>0</v>
      </c>
      <c r="S247" s="82">
        <v>4.07</v>
      </c>
      <c r="T247" s="80">
        <f>F247*S247</f>
        <v>0</v>
      </c>
      <c r="U247" s="36" t="str">
        <f t="shared" si="135"/>
        <v xml:space="preserve"> </v>
      </c>
      <c r="V247" s="37"/>
      <c r="W247" s="147"/>
      <c r="X247" s="11"/>
      <c r="Y247" s="39">
        <f t="shared" si="145"/>
        <v>0</v>
      </c>
      <c r="Z247" s="180">
        <f t="shared" si="151"/>
        <v>0</v>
      </c>
      <c r="AA247" s="11">
        <f t="shared" si="146"/>
        <v>23.2</v>
      </c>
      <c r="AB247" s="11">
        <f t="shared" si="147"/>
        <v>16.239999999999998</v>
      </c>
      <c r="AC247" s="43">
        <v>0.7</v>
      </c>
      <c r="AD247" s="44">
        <f t="shared" si="148"/>
        <v>16.239999999999998</v>
      </c>
      <c r="AE247" s="12">
        <f t="shared" si="149"/>
        <v>0</v>
      </c>
      <c r="AF247" s="45">
        <v>0.3</v>
      </c>
      <c r="AG247" s="46">
        <f t="shared" si="136"/>
        <v>0</v>
      </c>
      <c r="AH247" s="11">
        <f t="shared" si="137"/>
        <v>0</v>
      </c>
      <c r="AI247" s="11"/>
      <c r="AJ247" s="11">
        <f t="shared" si="138"/>
        <v>0</v>
      </c>
      <c r="AK247" s="11"/>
      <c r="AL247" s="11">
        <f t="shared" si="139"/>
        <v>0</v>
      </c>
      <c r="AN247" s="11">
        <f t="shared" si="140"/>
        <v>0</v>
      </c>
      <c r="AO247" s="12">
        <f t="shared" si="141"/>
        <v>0</v>
      </c>
    </row>
    <row r="248" spans="1:41" ht="14.25" thickTop="1" thickBot="1" x14ac:dyDescent="0.25">
      <c r="A248" s="12" t="s">
        <v>26</v>
      </c>
      <c r="B248" s="324" t="s">
        <v>43</v>
      </c>
      <c r="C248" s="425" t="s">
        <v>524</v>
      </c>
      <c r="D248" s="71" t="s">
        <v>302</v>
      </c>
      <c r="E248" s="92" t="s">
        <v>5</v>
      </c>
      <c r="F248" s="382"/>
      <c r="G248" s="73"/>
      <c r="H248" s="74">
        <f t="shared" si="119"/>
        <v>365</v>
      </c>
      <c r="I248" s="75"/>
      <c r="J248" s="76">
        <v>22.2</v>
      </c>
      <c r="K248" s="77">
        <v>0.8</v>
      </c>
      <c r="L248" s="78">
        <f t="shared" si="142"/>
        <v>17.760000000000002</v>
      </c>
      <c r="M248" s="78">
        <v>9.6999999999999993</v>
      </c>
      <c r="N248" s="80">
        <f t="shared" si="143"/>
        <v>0</v>
      </c>
      <c r="O248" s="80">
        <f t="shared" si="144"/>
        <v>0</v>
      </c>
      <c r="P248" s="264">
        <f t="shared" si="150"/>
        <v>0</v>
      </c>
      <c r="Q248" s="78">
        <v>5.15</v>
      </c>
      <c r="R248" s="80">
        <f t="shared" si="134"/>
        <v>0</v>
      </c>
      <c r="S248" s="82"/>
      <c r="T248" s="80"/>
      <c r="U248" s="36" t="str">
        <f t="shared" si="135"/>
        <v xml:space="preserve"> </v>
      </c>
      <c r="V248" s="37"/>
      <c r="W248" s="147"/>
      <c r="X248" s="11"/>
      <c r="Y248" s="39">
        <f t="shared" si="145"/>
        <v>0</v>
      </c>
      <c r="Z248" s="180">
        <f t="shared" si="151"/>
        <v>0</v>
      </c>
      <c r="AA248" s="11">
        <f t="shared" si="146"/>
        <v>22.2</v>
      </c>
      <c r="AB248" s="11">
        <f t="shared" si="147"/>
        <v>17.760000000000002</v>
      </c>
      <c r="AC248" s="43">
        <v>0.7</v>
      </c>
      <c r="AD248" s="44">
        <f t="shared" si="148"/>
        <v>17.760000000000002</v>
      </c>
      <c r="AE248" s="12">
        <f t="shared" si="149"/>
        <v>0</v>
      </c>
      <c r="AF248" s="45">
        <v>0.3</v>
      </c>
      <c r="AG248" s="46">
        <f t="shared" si="136"/>
        <v>0</v>
      </c>
      <c r="AH248" s="11">
        <f t="shared" si="137"/>
        <v>0</v>
      </c>
      <c r="AI248" s="11"/>
      <c r="AJ248" s="11">
        <f t="shared" si="138"/>
        <v>0</v>
      </c>
      <c r="AK248" s="11"/>
      <c r="AL248" s="11">
        <f t="shared" si="139"/>
        <v>0</v>
      </c>
      <c r="AN248" s="11">
        <f t="shared" si="140"/>
        <v>0</v>
      </c>
      <c r="AO248" s="12">
        <f t="shared" si="141"/>
        <v>0</v>
      </c>
    </row>
    <row r="249" spans="1:41" ht="14.25" thickTop="1" thickBot="1" x14ac:dyDescent="0.25">
      <c r="A249" s="12" t="s">
        <v>26</v>
      </c>
      <c r="B249" s="324" t="s">
        <v>43</v>
      </c>
      <c r="C249" s="426" t="s">
        <v>524</v>
      </c>
      <c r="D249" s="95" t="s">
        <v>302</v>
      </c>
      <c r="E249" s="48" t="s">
        <v>6</v>
      </c>
      <c r="F249" s="381"/>
      <c r="G249" s="49"/>
      <c r="H249" s="50">
        <f t="shared" si="119"/>
        <v>365</v>
      </c>
      <c r="I249" s="51"/>
      <c r="J249" s="52">
        <v>22.2</v>
      </c>
      <c r="K249" s="53">
        <v>0.7</v>
      </c>
      <c r="L249" s="54">
        <f t="shared" si="142"/>
        <v>15.54</v>
      </c>
      <c r="M249" s="54">
        <v>9.6999999999999993</v>
      </c>
      <c r="N249" s="55">
        <f t="shared" si="143"/>
        <v>0</v>
      </c>
      <c r="O249" s="55">
        <f t="shared" si="144"/>
        <v>0</v>
      </c>
      <c r="P249" s="290">
        <f t="shared" si="150"/>
        <v>0</v>
      </c>
      <c r="Q249" s="54">
        <v>2.15</v>
      </c>
      <c r="R249" s="55">
        <f t="shared" si="134"/>
        <v>0</v>
      </c>
      <c r="S249" s="57">
        <v>4.07</v>
      </c>
      <c r="T249" s="55">
        <f>F249*S249</f>
        <v>0</v>
      </c>
      <c r="U249" s="36" t="str">
        <f t="shared" si="135"/>
        <v xml:space="preserve"> </v>
      </c>
      <c r="V249" s="37"/>
      <c r="W249" s="147"/>
      <c r="X249" s="11"/>
      <c r="Y249" s="39">
        <f t="shared" si="145"/>
        <v>0</v>
      </c>
      <c r="Z249" s="180">
        <f t="shared" si="151"/>
        <v>0</v>
      </c>
      <c r="AA249" s="11">
        <f t="shared" si="146"/>
        <v>22.2</v>
      </c>
      <c r="AB249" s="11">
        <f t="shared" si="147"/>
        <v>15.54</v>
      </c>
      <c r="AC249" s="43">
        <v>0.7</v>
      </c>
      <c r="AD249" s="44">
        <f t="shared" si="148"/>
        <v>15.54</v>
      </c>
      <c r="AE249" s="12">
        <f t="shared" si="149"/>
        <v>0</v>
      </c>
      <c r="AF249" s="194">
        <v>0.3</v>
      </c>
      <c r="AG249" s="113">
        <f t="shared" si="136"/>
        <v>0</v>
      </c>
      <c r="AH249" s="11">
        <f t="shared" si="137"/>
        <v>0</v>
      </c>
      <c r="AI249" s="11"/>
      <c r="AJ249" s="11">
        <f t="shared" si="138"/>
        <v>0</v>
      </c>
      <c r="AK249" s="11"/>
      <c r="AL249" s="11">
        <f t="shared" si="139"/>
        <v>0</v>
      </c>
      <c r="AN249" s="11">
        <f t="shared" si="140"/>
        <v>0</v>
      </c>
      <c r="AO249" s="12">
        <f t="shared" si="141"/>
        <v>0</v>
      </c>
    </row>
    <row r="250" spans="1:41" ht="13.5" customHeight="1" thickBot="1" x14ac:dyDescent="0.25">
      <c r="A250" s="12" t="s">
        <v>26</v>
      </c>
      <c r="B250" s="324" t="s">
        <v>43</v>
      </c>
      <c r="C250" s="430" t="s">
        <v>525</v>
      </c>
      <c r="D250" s="71" t="s">
        <v>303</v>
      </c>
      <c r="E250" s="92" t="s">
        <v>5</v>
      </c>
      <c r="F250" s="382"/>
      <c r="G250" s="73"/>
      <c r="H250" s="74">
        <f t="shared" si="119"/>
        <v>365</v>
      </c>
      <c r="I250" s="75"/>
      <c r="J250" s="76">
        <v>23.3</v>
      </c>
      <c r="K250" s="77">
        <v>0.8</v>
      </c>
      <c r="L250" s="78">
        <f t="shared" si="142"/>
        <v>18.64</v>
      </c>
      <c r="M250" s="78">
        <v>10.3</v>
      </c>
      <c r="N250" s="80">
        <f t="shared" si="143"/>
        <v>0</v>
      </c>
      <c r="O250" s="80">
        <f t="shared" si="144"/>
        <v>0</v>
      </c>
      <c r="P250" s="264">
        <f t="shared" si="150"/>
        <v>0</v>
      </c>
      <c r="Q250" s="78">
        <v>5.35</v>
      </c>
      <c r="R250" s="80">
        <f t="shared" si="134"/>
        <v>0</v>
      </c>
      <c r="S250" s="82"/>
      <c r="T250" s="80"/>
      <c r="U250" s="36" t="str">
        <f t="shared" si="135"/>
        <v xml:space="preserve"> </v>
      </c>
      <c r="V250" s="37"/>
      <c r="W250" s="147"/>
      <c r="X250" s="11"/>
      <c r="Y250" s="39">
        <f t="shared" si="145"/>
        <v>0</v>
      </c>
      <c r="Z250" s="180">
        <f t="shared" si="151"/>
        <v>0</v>
      </c>
      <c r="AA250" s="11">
        <f t="shared" si="146"/>
        <v>23.3</v>
      </c>
      <c r="AB250" s="11">
        <f t="shared" si="147"/>
        <v>18.64</v>
      </c>
      <c r="AC250" s="43">
        <v>0.7</v>
      </c>
      <c r="AD250" s="44">
        <f t="shared" si="148"/>
        <v>18.64</v>
      </c>
      <c r="AE250" s="12">
        <f t="shared" si="149"/>
        <v>0</v>
      </c>
      <c r="AF250" s="156">
        <v>0.3</v>
      </c>
      <c r="AG250" s="157">
        <f t="shared" si="136"/>
        <v>0</v>
      </c>
      <c r="AH250" s="11">
        <f t="shared" si="137"/>
        <v>0</v>
      </c>
      <c r="AI250" s="11"/>
      <c r="AJ250" s="11">
        <f t="shared" si="138"/>
        <v>0</v>
      </c>
      <c r="AK250" s="11"/>
      <c r="AL250" s="11">
        <f t="shared" si="139"/>
        <v>0</v>
      </c>
      <c r="AN250" s="11">
        <f t="shared" si="140"/>
        <v>0</v>
      </c>
      <c r="AO250" s="12">
        <f t="shared" si="141"/>
        <v>0</v>
      </c>
    </row>
    <row r="251" spans="1:41" ht="14.25" thickTop="1" thickBot="1" x14ac:dyDescent="0.25">
      <c r="A251" s="12" t="s">
        <v>26</v>
      </c>
      <c r="B251" s="324" t="s">
        <v>43</v>
      </c>
      <c r="C251" s="425" t="s">
        <v>525</v>
      </c>
      <c r="D251" s="71" t="s">
        <v>303</v>
      </c>
      <c r="E251" s="72" t="s">
        <v>6</v>
      </c>
      <c r="F251" s="382"/>
      <c r="G251" s="73"/>
      <c r="H251" s="74">
        <f t="shared" si="119"/>
        <v>365</v>
      </c>
      <c r="I251" s="75"/>
      <c r="J251" s="76">
        <v>23.3</v>
      </c>
      <c r="K251" s="77">
        <v>0.7</v>
      </c>
      <c r="L251" s="78">
        <f t="shared" si="142"/>
        <v>16.309999999999999</v>
      </c>
      <c r="M251" s="78">
        <v>10.3</v>
      </c>
      <c r="N251" s="80">
        <f t="shared" si="143"/>
        <v>0</v>
      </c>
      <c r="O251" s="80">
        <f t="shared" si="144"/>
        <v>0</v>
      </c>
      <c r="P251" s="264">
        <f t="shared" si="150"/>
        <v>0</v>
      </c>
      <c r="Q251" s="78">
        <v>2.25</v>
      </c>
      <c r="R251" s="80">
        <f t="shared" si="134"/>
        <v>0</v>
      </c>
      <c r="S251" s="82">
        <v>4.18</v>
      </c>
      <c r="T251" s="80">
        <f>F251*S251</f>
        <v>0</v>
      </c>
      <c r="U251" s="36" t="str">
        <f t="shared" si="135"/>
        <v xml:space="preserve"> </v>
      </c>
      <c r="V251" s="37"/>
      <c r="W251" s="147"/>
      <c r="X251" s="11"/>
      <c r="Y251" s="39">
        <f t="shared" si="145"/>
        <v>0</v>
      </c>
      <c r="Z251" s="180">
        <f t="shared" si="151"/>
        <v>0</v>
      </c>
      <c r="AA251" s="11">
        <f t="shared" si="146"/>
        <v>23.3</v>
      </c>
      <c r="AB251" s="11">
        <f t="shared" si="147"/>
        <v>16.309999999999999</v>
      </c>
      <c r="AC251" s="43">
        <v>0.7</v>
      </c>
      <c r="AD251" s="44">
        <f t="shared" si="148"/>
        <v>16.309999999999999</v>
      </c>
      <c r="AE251" s="12">
        <f t="shared" si="149"/>
        <v>0</v>
      </c>
      <c r="AF251" s="45">
        <v>0.3</v>
      </c>
      <c r="AG251" s="46">
        <f t="shared" si="136"/>
        <v>0</v>
      </c>
      <c r="AH251" s="11">
        <f t="shared" si="137"/>
        <v>0</v>
      </c>
      <c r="AI251" s="11"/>
      <c r="AJ251" s="11">
        <f t="shared" si="138"/>
        <v>0</v>
      </c>
      <c r="AK251" s="11"/>
      <c r="AL251" s="11">
        <f t="shared" si="139"/>
        <v>0</v>
      </c>
      <c r="AN251" s="11">
        <f t="shared" si="140"/>
        <v>0</v>
      </c>
      <c r="AO251" s="12">
        <f t="shared" si="141"/>
        <v>0</v>
      </c>
    </row>
    <row r="252" spans="1:41" ht="14.25" thickTop="1" thickBot="1" x14ac:dyDescent="0.25">
      <c r="A252" s="12" t="s">
        <v>26</v>
      </c>
      <c r="B252" s="324" t="s">
        <v>43</v>
      </c>
      <c r="C252" s="425" t="s">
        <v>525</v>
      </c>
      <c r="D252" s="71" t="s">
        <v>304</v>
      </c>
      <c r="E252" s="92" t="s">
        <v>5</v>
      </c>
      <c r="F252" s="382"/>
      <c r="G252" s="73"/>
      <c r="H252" s="74">
        <f t="shared" si="119"/>
        <v>365</v>
      </c>
      <c r="I252" s="75"/>
      <c r="J252" s="76">
        <v>22.3</v>
      </c>
      <c r="K252" s="77">
        <v>0.8</v>
      </c>
      <c r="L252" s="78">
        <f t="shared" si="142"/>
        <v>17.84</v>
      </c>
      <c r="M252" s="78">
        <v>9.6999999999999993</v>
      </c>
      <c r="N252" s="80">
        <f t="shared" si="143"/>
        <v>0</v>
      </c>
      <c r="O252" s="80">
        <f t="shared" si="144"/>
        <v>0</v>
      </c>
      <c r="P252" s="264">
        <f t="shared" si="150"/>
        <v>0</v>
      </c>
      <c r="Q252" s="78">
        <v>5.35</v>
      </c>
      <c r="R252" s="80">
        <f t="shared" si="134"/>
        <v>0</v>
      </c>
      <c r="S252" s="82"/>
      <c r="T252" s="80"/>
      <c r="U252" s="36" t="str">
        <f t="shared" ref="U252:U279" si="152">IF(T252&gt;0,(T252/1.1)," ")</f>
        <v xml:space="preserve"> </v>
      </c>
      <c r="V252" s="37"/>
      <c r="W252" s="147"/>
      <c r="X252" s="11"/>
      <c r="Y252" s="39">
        <f t="shared" si="145"/>
        <v>0</v>
      </c>
      <c r="Z252" s="180">
        <f t="shared" si="151"/>
        <v>0</v>
      </c>
      <c r="AA252" s="11">
        <f t="shared" si="146"/>
        <v>22.3</v>
      </c>
      <c r="AB252" s="11">
        <f t="shared" si="147"/>
        <v>17.84</v>
      </c>
      <c r="AC252" s="43">
        <v>0.7</v>
      </c>
      <c r="AD252" s="44">
        <f t="shared" si="148"/>
        <v>17.84</v>
      </c>
      <c r="AE252" s="12">
        <f t="shared" si="149"/>
        <v>0</v>
      </c>
      <c r="AF252" s="45">
        <v>0.3</v>
      </c>
      <c r="AG252" s="46">
        <f t="shared" si="136"/>
        <v>0</v>
      </c>
      <c r="AH252" s="11">
        <f t="shared" si="137"/>
        <v>0</v>
      </c>
      <c r="AI252" s="11"/>
      <c r="AJ252" s="11">
        <f t="shared" si="138"/>
        <v>0</v>
      </c>
      <c r="AK252" s="11"/>
      <c r="AL252" s="11">
        <f t="shared" si="139"/>
        <v>0</v>
      </c>
      <c r="AN252" s="11">
        <f t="shared" si="140"/>
        <v>0</v>
      </c>
      <c r="AO252" s="12">
        <f t="shared" si="141"/>
        <v>0</v>
      </c>
    </row>
    <row r="253" spans="1:41" ht="14.25" thickTop="1" thickBot="1" x14ac:dyDescent="0.25">
      <c r="A253" s="12" t="s">
        <v>26</v>
      </c>
      <c r="B253" s="324" t="s">
        <v>43</v>
      </c>
      <c r="C253" s="426" t="s">
        <v>525</v>
      </c>
      <c r="D253" s="95" t="s">
        <v>304</v>
      </c>
      <c r="E253" s="48" t="s">
        <v>6</v>
      </c>
      <c r="F253" s="381"/>
      <c r="G253" s="49"/>
      <c r="H253" s="50">
        <f t="shared" si="119"/>
        <v>365</v>
      </c>
      <c r="I253" s="51"/>
      <c r="J253" s="52">
        <v>22.3</v>
      </c>
      <c r="K253" s="53">
        <v>0.7</v>
      </c>
      <c r="L253" s="54">
        <f t="shared" si="142"/>
        <v>15.61</v>
      </c>
      <c r="M253" s="54">
        <v>9.6999999999999993</v>
      </c>
      <c r="N253" s="55">
        <f t="shared" si="143"/>
        <v>0</v>
      </c>
      <c r="O253" s="55">
        <f t="shared" si="144"/>
        <v>0</v>
      </c>
      <c r="P253" s="290">
        <f t="shared" si="150"/>
        <v>0</v>
      </c>
      <c r="Q253" s="54">
        <v>2.25</v>
      </c>
      <c r="R253" s="55">
        <f t="shared" si="134"/>
        <v>0</v>
      </c>
      <c r="S253" s="57">
        <v>4.18</v>
      </c>
      <c r="T253" s="55">
        <f>F253*S253</f>
        <v>0</v>
      </c>
      <c r="U253" s="36" t="str">
        <f t="shared" si="152"/>
        <v xml:space="preserve"> </v>
      </c>
      <c r="V253" s="37"/>
      <c r="W253" s="147"/>
      <c r="X253" s="11"/>
      <c r="Y253" s="39">
        <f t="shared" si="145"/>
        <v>0</v>
      </c>
      <c r="Z253" s="180">
        <f t="shared" si="151"/>
        <v>0</v>
      </c>
      <c r="AA253" s="11">
        <f t="shared" si="146"/>
        <v>22.3</v>
      </c>
      <c r="AB253" s="11">
        <f t="shared" si="147"/>
        <v>15.61</v>
      </c>
      <c r="AC253" s="43">
        <v>0.7</v>
      </c>
      <c r="AD253" s="44">
        <f t="shared" si="148"/>
        <v>15.61</v>
      </c>
      <c r="AE253" s="12">
        <f t="shared" si="149"/>
        <v>0</v>
      </c>
      <c r="AF253" s="194">
        <v>0.3</v>
      </c>
      <c r="AG253" s="113">
        <f t="shared" si="136"/>
        <v>0</v>
      </c>
      <c r="AH253" s="11">
        <f t="shared" si="137"/>
        <v>0</v>
      </c>
      <c r="AI253" s="11"/>
      <c r="AJ253" s="11">
        <f t="shared" si="138"/>
        <v>0</v>
      </c>
      <c r="AK253" s="11"/>
      <c r="AL253" s="11">
        <f t="shared" si="139"/>
        <v>0</v>
      </c>
      <c r="AN253" s="11">
        <f t="shared" si="140"/>
        <v>0</v>
      </c>
      <c r="AO253" s="12">
        <f t="shared" si="141"/>
        <v>0</v>
      </c>
    </row>
    <row r="254" spans="1:41" ht="13.5" customHeight="1" thickBot="1" x14ac:dyDescent="0.25">
      <c r="A254" s="12" t="s">
        <v>26</v>
      </c>
      <c r="B254" s="324" t="s">
        <v>43</v>
      </c>
      <c r="C254" s="430" t="s">
        <v>526</v>
      </c>
      <c r="D254" s="71" t="s">
        <v>305</v>
      </c>
      <c r="E254" s="92" t="s">
        <v>5</v>
      </c>
      <c r="F254" s="382"/>
      <c r="G254" s="73"/>
      <c r="H254" s="74">
        <f t="shared" si="119"/>
        <v>365</v>
      </c>
      <c r="I254" s="75"/>
      <c r="J254" s="76">
        <v>23.4</v>
      </c>
      <c r="K254" s="77">
        <v>0.8</v>
      </c>
      <c r="L254" s="78">
        <f t="shared" si="142"/>
        <v>18.72</v>
      </c>
      <c r="M254" s="78">
        <v>10.4</v>
      </c>
      <c r="N254" s="80">
        <f t="shared" si="143"/>
        <v>0</v>
      </c>
      <c r="O254" s="80">
        <f t="shared" si="144"/>
        <v>0</v>
      </c>
      <c r="P254" s="264">
        <f t="shared" si="150"/>
        <v>0</v>
      </c>
      <c r="Q254" s="78">
        <v>5.55</v>
      </c>
      <c r="R254" s="80">
        <f t="shared" si="134"/>
        <v>0</v>
      </c>
      <c r="S254" s="82"/>
      <c r="T254" s="80"/>
      <c r="U254" s="36" t="str">
        <f t="shared" si="152"/>
        <v xml:space="preserve"> </v>
      </c>
      <c r="V254" s="37"/>
      <c r="W254" s="147"/>
      <c r="X254" s="11"/>
      <c r="Y254" s="39">
        <f t="shared" si="145"/>
        <v>0</v>
      </c>
      <c r="Z254" s="180">
        <f t="shared" si="151"/>
        <v>0</v>
      </c>
      <c r="AA254" s="11">
        <f t="shared" si="146"/>
        <v>23.4</v>
      </c>
      <c r="AB254" s="11">
        <f t="shared" si="147"/>
        <v>18.72</v>
      </c>
      <c r="AC254" s="43">
        <v>0.7</v>
      </c>
      <c r="AD254" s="44">
        <f t="shared" si="148"/>
        <v>18.72</v>
      </c>
      <c r="AE254" s="12">
        <f t="shared" si="149"/>
        <v>0</v>
      </c>
      <c r="AF254" s="156">
        <v>0.3</v>
      </c>
      <c r="AG254" s="157">
        <f t="shared" si="136"/>
        <v>0</v>
      </c>
      <c r="AH254" s="11">
        <f t="shared" si="137"/>
        <v>0</v>
      </c>
      <c r="AI254" s="11"/>
      <c r="AJ254" s="11">
        <f t="shared" si="138"/>
        <v>0</v>
      </c>
      <c r="AK254" s="11"/>
      <c r="AL254" s="11">
        <f t="shared" si="139"/>
        <v>0</v>
      </c>
      <c r="AN254" s="11">
        <f t="shared" si="140"/>
        <v>0</v>
      </c>
      <c r="AO254" s="12">
        <f t="shared" si="141"/>
        <v>0</v>
      </c>
    </row>
    <row r="255" spans="1:41" ht="14.25" thickTop="1" thickBot="1" x14ac:dyDescent="0.25">
      <c r="A255" s="12" t="s">
        <v>26</v>
      </c>
      <c r="B255" s="324" t="s">
        <v>43</v>
      </c>
      <c r="C255" s="425" t="s">
        <v>526</v>
      </c>
      <c r="D255" s="71" t="s">
        <v>305</v>
      </c>
      <c r="E255" s="72" t="s">
        <v>6</v>
      </c>
      <c r="F255" s="382"/>
      <c r="G255" s="73"/>
      <c r="H255" s="74">
        <f t="shared" si="119"/>
        <v>365</v>
      </c>
      <c r="I255" s="75"/>
      <c r="J255" s="76">
        <v>23.4</v>
      </c>
      <c r="K255" s="77">
        <v>0.7</v>
      </c>
      <c r="L255" s="78">
        <f t="shared" si="142"/>
        <v>16.38</v>
      </c>
      <c r="M255" s="78">
        <v>10.4</v>
      </c>
      <c r="N255" s="80">
        <f t="shared" si="143"/>
        <v>0</v>
      </c>
      <c r="O255" s="80">
        <f t="shared" si="144"/>
        <v>0</v>
      </c>
      <c r="P255" s="264">
        <f t="shared" si="150"/>
        <v>0</v>
      </c>
      <c r="Q255" s="78">
        <v>2.35</v>
      </c>
      <c r="R255" s="80">
        <f t="shared" si="134"/>
        <v>0</v>
      </c>
      <c r="S255" s="82">
        <v>4.29</v>
      </c>
      <c r="T255" s="80">
        <f>F255*S255</f>
        <v>0</v>
      </c>
      <c r="U255" s="36" t="str">
        <f t="shared" si="152"/>
        <v xml:space="preserve"> </v>
      </c>
      <c r="V255" s="37"/>
      <c r="W255" s="147"/>
      <c r="X255" s="11"/>
      <c r="Y255" s="39">
        <f t="shared" si="145"/>
        <v>0</v>
      </c>
      <c r="Z255" s="180">
        <f t="shared" si="151"/>
        <v>0</v>
      </c>
      <c r="AA255" s="11">
        <f t="shared" si="146"/>
        <v>23.4</v>
      </c>
      <c r="AB255" s="11">
        <f t="shared" si="147"/>
        <v>16.38</v>
      </c>
      <c r="AC255" s="43">
        <v>0.7</v>
      </c>
      <c r="AD255" s="44">
        <f t="shared" si="148"/>
        <v>16.38</v>
      </c>
      <c r="AE255" s="12">
        <f t="shared" si="149"/>
        <v>0</v>
      </c>
      <c r="AF255" s="45">
        <v>0.3</v>
      </c>
      <c r="AG255" s="46">
        <f t="shared" si="136"/>
        <v>0</v>
      </c>
      <c r="AH255" s="11">
        <f t="shared" si="137"/>
        <v>0</v>
      </c>
      <c r="AI255" s="11"/>
      <c r="AJ255" s="11">
        <f t="shared" si="138"/>
        <v>0</v>
      </c>
      <c r="AK255" s="11"/>
      <c r="AL255" s="11">
        <f t="shared" si="139"/>
        <v>0</v>
      </c>
      <c r="AN255" s="11">
        <f t="shared" si="140"/>
        <v>0</v>
      </c>
      <c r="AO255" s="12">
        <f t="shared" si="141"/>
        <v>0</v>
      </c>
    </row>
    <row r="256" spans="1:41" ht="14.25" thickTop="1" thickBot="1" x14ac:dyDescent="0.25">
      <c r="A256" s="12" t="s">
        <v>26</v>
      </c>
      <c r="B256" s="324" t="s">
        <v>43</v>
      </c>
      <c r="C256" s="425" t="s">
        <v>526</v>
      </c>
      <c r="D256" s="71" t="s">
        <v>306</v>
      </c>
      <c r="E256" s="92" t="s">
        <v>5</v>
      </c>
      <c r="F256" s="382"/>
      <c r="G256" s="73"/>
      <c r="H256" s="74">
        <f t="shared" ref="H256:H311" si="153">365-G256</f>
        <v>365</v>
      </c>
      <c r="I256" s="75"/>
      <c r="J256" s="76">
        <v>22.4</v>
      </c>
      <c r="K256" s="77">
        <v>0.8</v>
      </c>
      <c r="L256" s="78">
        <f t="shared" si="142"/>
        <v>17.919999999999998</v>
      </c>
      <c r="M256" s="78">
        <v>9.8000000000000007</v>
      </c>
      <c r="N256" s="80">
        <f t="shared" si="143"/>
        <v>0</v>
      </c>
      <c r="O256" s="80">
        <f t="shared" si="144"/>
        <v>0</v>
      </c>
      <c r="P256" s="264">
        <f t="shared" si="150"/>
        <v>0</v>
      </c>
      <c r="Q256" s="78">
        <v>5.55</v>
      </c>
      <c r="R256" s="80">
        <f t="shared" ref="R256:R287" si="154">F256*Q256</f>
        <v>0</v>
      </c>
      <c r="S256" s="82"/>
      <c r="T256" s="80"/>
      <c r="U256" s="36" t="str">
        <f t="shared" si="152"/>
        <v xml:space="preserve"> </v>
      </c>
      <c r="V256" s="37"/>
      <c r="W256" s="147"/>
      <c r="X256" s="11"/>
      <c r="Y256" s="39">
        <f t="shared" si="145"/>
        <v>0</v>
      </c>
      <c r="Z256" s="180">
        <f t="shared" si="151"/>
        <v>0</v>
      </c>
      <c r="AA256" s="11">
        <f t="shared" si="146"/>
        <v>22.4</v>
      </c>
      <c r="AB256" s="11">
        <f t="shared" si="147"/>
        <v>17.919999999999998</v>
      </c>
      <c r="AC256" s="43">
        <v>0.7</v>
      </c>
      <c r="AD256" s="44">
        <f t="shared" si="148"/>
        <v>17.919999999999998</v>
      </c>
      <c r="AE256" s="12">
        <f t="shared" si="149"/>
        <v>0</v>
      </c>
      <c r="AF256" s="45">
        <v>0.3</v>
      </c>
      <c r="AG256" s="46">
        <f t="shared" ref="AG256:AG287" si="155">F256*AF256</f>
        <v>0</v>
      </c>
      <c r="AH256" s="11">
        <f t="shared" ref="AH256:AH287" si="156">IF(G256=365,IF(I256=1,T256,0),0)</f>
        <v>0</v>
      </c>
      <c r="AI256" s="11"/>
      <c r="AJ256" s="11">
        <f t="shared" ref="AJ256:AJ287" si="157">IF(G256=365,IF(I256=1,U256,0),0)</f>
        <v>0</v>
      </c>
      <c r="AK256" s="11"/>
      <c r="AL256" s="11">
        <f t="shared" ref="AL256:AL287" si="158">IF(G256=365,IF(I256=1,R256,0),0)</f>
        <v>0</v>
      </c>
      <c r="AN256" s="11">
        <f t="shared" ref="AN256:AN287" si="159">IF(G256=365,IF(I256=1,O256,0),0)</f>
        <v>0</v>
      </c>
      <c r="AO256" s="12">
        <f t="shared" ref="AO256:AO287" si="160">IF(G256=365,IF(I256=1,P256,0),0)</f>
        <v>0</v>
      </c>
    </row>
    <row r="257" spans="1:41" ht="14.25" thickTop="1" thickBot="1" x14ac:dyDescent="0.25">
      <c r="A257" s="12" t="s">
        <v>26</v>
      </c>
      <c r="B257" s="324" t="s">
        <v>43</v>
      </c>
      <c r="C257" s="426" t="s">
        <v>526</v>
      </c>
      <c r="D257" s="201" t="s">
        <v>306</v>
      </c>
      <c r="E257" s="202" t="s">
        <v>6</v>
      </c>
      <c r="F257" s="387"/>
      <c r="G257" s="203"/>
      <c r="H257" s="50">
        <f t="shared" si="153"/>
        <v>365</v>
      </c>
      <c r="I257" s="204"/>
      <c r="J257" s="205">
        <v>22.4</v>
      </c>
      <c r="K257" s="206">
        <v>0.7</v>
      </c>
      <c r="L257" s="207">
        <f t="shared" si="142"/>
        <v>15.679999999999998</v>
      </c>
      <c r="M257" s="207">
        <v>9.8000000000000007</v>
      </c>
      <c r="N257" s="208">
        <f t="shared" si="143"/>
        <v>0</v>
      </c>
      <c r="O257" s="208">
        <f t="shared" si="144"/>
        <v>0</v>
      </c>
      <c r="P257" s="354">
        <f t="shared" si="150"/>
        <v>0</v>
      </c>
      <c r="Q257" s="207">
        <v>2.35</v>
      </c>
      <c r="R257" s="208">
        <f t="shared" si="154"/>
        <v>0</v>
      </c>
      <c r="S257" s="209">
        <v>4.29</v>
      </c>
      <c r="T257" s="208">
        <f>F257*S257</f>
        <v>0</v>
      </c>
      <c r="U257" s="36" t="str">
        <f t="shared" si="152"/>
        <v xml:space="preserve"> </v>
      </c>
      <c r="V257" s="37"/>
      <c r="W257" s="147"/>
      <c r="X257" s="11"/>
      <c r="Y257" s="39">
        <f t="shared" si="145"/>
        <v>0</v>
      </c>
      <c r="Z257" s="180">
        <f t="shared" si="151"/>
        <v>0</v>
      </c>
      <c r="AA257" s="11">
        <f t="shared" si="146"/>
        <v>22.4</v>
      </c>
      <c r="AB257" s="11">
        <f t="shared" si="147"/>
        <v>15.679999999999998</v>
      </c>
      <c r="AC257" s="43">
        <v>0.7</v>
      </c>
      <c r="AD257" s="44">
        <f t="shared" si="148"/>
        <v>15.679999999999998</v>
      </c>
      <c r="AE257" s="12">
        <f t="shared" si="149"/>
        <v>0</v>
      </c>
      <c r="AF257" s="194">
        <v>0.3</v>
      </c>
      <c r="AG257" s="113">
        <f t="shared" si="155"/>
        <v>0</v>
      </c>
      <c r="AH257" s="11">
        <f t="shared" si="156"/>
        <v>0</v>
      </c>
      <c r="AI257" s="11"/>
      <c r="AJ257" s="11">
        <f t="shared" si="157"/>
        <v>0</v>
      </c>
      <c r="AK257" s="11"/>
      <c r="AL257" s="11">
        <f t="shared" si="158"/>
        <v>0</v>
      </c>
      <c r="AN257" s="11">
        <f t="shared" si="159"/>
        <v>0</v>
      </c>
      <c r="AO257" s="12">
        <f t="shared" si="160"/>
        <v>0</v>
      </c>
    </row>
    <row r="258" spans="1:41" ht="13.9" customHeight="1" thickBot="1" x14ac:dyDescent="0.25">
      <c r="A258" s="12" t="s">
        <v>26</v>
      </c>
      <c r="B258" s="324" t="s">
        <v>43</v>
      </c>
      <c r="C258" s="425" t="s">
        <v>527</v>
      </c>
      <c r="D258" s="61" t="s">
        <v>123</v>
      </c>
      <c r="E258" s="138" t="s">
        <v>5</v>
      </c>
      <c r="F258" s="383"/>
      <c r="G258" s="139"/>
      <c r="H258" s="27">
        <f t="shared" si="153"/>
        <v>365</v>
      </c>
      <c r="I258" s="140"/>
      <c r="J258" s="178">
        <v>39.200000000000003</v>
      </c>
      <c r="K258" s="142">
        <v>0.8</v>
      </c>
      <c r="L258" s="143">
        <f t="shared" si="142"/>
        <v>31.360000000000003</v>
      </c>
      <c r="M258" s="143">
        <v>17.2</v>
      </c>
      <c r="N258" s="144">
        <f t="shared" si="143"/>
        <v>0</v>
      </c>
      <c r="O258" s="144">
        <f t="shared" ref="O258:O289" si="161">L258*F258</f>
        <v>0</v>
      </c>
      <c r="P258" s="351">
        <f t="shared" si="150"/>
        <v>0</v>
      </c>
      <c r="Q258" s="143">
        <v>7</v>
      </c>
      <c r="R258" s="144">
        <f t="shared" si="154"/>
        <v>0</v>
      </c>
      <c r="S258" s="146"/>
      <c r="T258" s="200"/>
      <c r="U258" s="36" t="str">
        <f t="shared" si="152"/>
        <v xml:space="preserve"> </v>
      </c>
      <c r="V258" s="37"/>
      <c r="W258" s="179"/>
      <c r="X258" s="11"/>
      <c r="Y258" s="39">
        <f t="shared" ref="Y258:Y289" si="162">J258*(G258*I258)/365</f>
        <v>0</v>
      </c>
      <c r="Z258" s="180">
        <f t="shared" si="151"/>
        <v>0</v>
      </c>
      <c r="AA258" s="11">
        <f t="shared" ref="AA258:AA289" si="163">J258*(H258+(G258*(1-I258)))/365</f>
        <v>39.200000000000003</v>
      </c>
      <c r="AB258" s="11">
        <f t="shared" ref="AB258:AB289" si="164">AA258*K258</f>
        <v>31.360000000000003</v>
      </c>
      <c r="AC258" s="43">
        <v>0.7</v>
      </c>
      <c r="AD258" s="44">
        <f t="shared" si="148"/>
        <v>31.360000000000003</v>
      </c>
      <c r="AE258" s="12">
        <f t="shared" ref="AE258:AE289" si="165">F258*J258</f>
        <v>0</v>
      </c>
      <c r="AF258" s="156">
        <v>0.36</v>
      </c>
      <c r="AG258" s="157">
        <f t="shared" si="155"/>
        <v>0</v>
      </c>
      <c r="AH258" s="11">
        <f t="shared" si="156"/>
        <v>0</v>
      </c>
      <c r="AI258" s="11"/>
      <c r="AJ258" s="11">
        <f t="shared" si="157"/>
        <v>0</v>
      </c>
      <c r="AK258" s="11"/>
      <c r="AL258" s="11">
        <f t="shared" si="158"/>
        <v>0</v>
      </c>
      <c r="AN258" s="11">
        <f t="shared" si="159"/>
        <v>0</v>
      </c>
      <c r="AO258" s="12">
        <f t="shared" si="160"/>
        <v>0</v>
      </c>
    </row>
    <row r="259" spans="1:41" ht="14.25" thickTop="1" thickBot="1" x14ac:dyDescent="0.25">
      <c r="A259" s="12" t="s">
        <v>26</v>
      </c>
      <c r="B259" s="324" t="s">
        <v>43</v>
      </c>
      <c r="C259" s="425" t="s">
        <v>527</v>
      </c>
      <c r="D259" s="71" t="s">
        <v>123</v>
      </c>
      <c r="E259" s="72" t="s">
        <v>6</v>
      </c>
      <c r="F259" s="382"/>
      <c r="G259" s="73"/>
      <c r="H259" s="74">
        <f t="shared" si="153"/>
        <v>365</v>
      </c>
      <c r="I259" s="75"/>
      <c r="J259" s="76">
        <v>39.200000000000003</v>
      </c>
      <c r="K259" s="77">
        <v>0.7</v>
      </c>
      <c r="L259" s="78">
        <f t="shared" si="142"/>
        <v>27.44</v>
      </c>
      <c r="M259" s="78">
        <v>17.2</v>
      </c>
      <c r="N259" s="80">
        <f t="shared" si="143"/>
        <v>0</v>
      </c>
      <c r="O259" s="80">
        <f t="shared" si="161"/>
        <v>0</v>
      </c>
      <c r="P259" s="264">
        <f t="shared" si="150"/>
        <v>0</v>
      </c>
      <c r="Q259" s="78">
        <v>3.2</v>
      </c>
      <c r="R259" s="80">
        <f t="shared" si="154"/>
        <v>0</v>
      </c>
      <c r="S259" s="82">
        <v>5.28</v>
      </c>
      <c r="T259" s="80">
        <f>F259*S259</f>
        <v>0</v>
      </c>
      <c r="U259" s="36" t="str">
        <f t="shared" si="152"/>
        <v xml:space="preserve"> </v>
      </c>
      <c r="V259" s="37"/>
      <c r="W259" s="147"/>
      <c r="X259" s="11"/>
      <c r="Y259" s="39">
        <f t="shared" si="162"/>
        <v>0</v>
      </c>
      <c r="Z259" s="180">
        <f t="shared" si="151"/>
        <v>0</v>
      </c>
      <c r="AA259" s="11">
        <f t="shared" si="163"/>
        <v>39.200000000000003</v>
      </c>
      <c r="AB259" s="11">
        <f t="shared" si="164"/>
        <v>27.44</v>
      </c>
      <c r="AC259" s="43">
        <v>0.7</v>
      </c>
      <c r="AD259" s="44">
        <f t="shared" si="148"/>
        <v>27.44</v>
      </c>
      <c r="AE259" s="12">
        <f t="shared" si="165"/>
        <v>0</v>
      </c>
      <c r="AF259" s="45">
        <v>0.36</v>
      </c>
      <c r="AG259" s="46">
        <f t="shared" si="155"/>
        <v>0</v>
      </c>
      <c r="AH259" s="11">
        <f t="shared" si="156"/>
        <v>0</v>
      </c>
      <c r="AI259" s="11"/>
      <c r="AJ259" s="11">
        <f t="shared" si="157"/>
        <v>0</v>
      </c>
      <c r="AK259" s="11"/>
      <c r="AL259" s="11">
        <f t="shared" si="158"/>
        <v>0</v>
      </c>
      <c r="AN259" s="11">
        <f t="shared" si="159"/>
        <v>0</v>
      </c>
      <c r="AO259" s="12">
        <f t="shared" si="160"/>
        <v>0</v>
      </c>
    </row>
    <row r="260" spans="1:41" ht="14.25" thickTop="1" thickBot="1" x14ac:dyDescent="0.25">
      <c r="A260" s="12" t="s">
        <v>26</v>
      </c>
      <c r="B260" s="324" t="s">
        <v>43</v>
      </c>
      <c r="C260" s="425" t="s">
        <v>527</v>
      </c>
      <c r="D260" s="71" t="s">
        <v>124</v>
      </c>
      <c r="E260" s="92" t="s">
        <v>5</v>
      </c>
      <c r="F260" s="382"/>
      <c r="G260" s="73"/>
      <c r="H260" s="74">
        <f t="shared" si="153"/>
        <v>365</v>
      </c>
      <c r="I260" s="75"/>
      <c r="J260" s="76">
        <v>35.1</v>
      </c>
      <c r="K260" s="77">
        <v>0.8</v>
      </c>
      <c r="L260" s="78">
        <f t="shared" si="142"/>
        <v>28.080000000000002</v>
      </c>
      <c r="M260" s="78">
        <v>15.3</v>
      </c>
      <c r="N260" s="80">
        <f t="shared" si="143"/>
        <v>0</v>
      </c>
      <c r="O260" s="80">
        <f t="shared" si="161"/>
        <v>0</v>
      </c>
      <c r="P260" s="264">
        <f t="shared" si="150"/>
        <v>0</v>
      </c>
      <c r="Q260" s="78">
        <v>7</v>
      </c>
      <c r="R260" s="80">
        <f t="shared" si="154"/>
        <v>0</v>
      </c>
      <c r="S260" s="82"/>
      <c r="T260" s="80"/>
      <c r="U260" s="36" t="str">
        <f t="shared" si="152"/>
        <v xml:space="preserve"> </v>
      </c>
      <c r="V260" s="37"/>
      <c r="W260" s="147"/>
      <c r="X260" s="11"/>
      <c r="Y260" s="39">
        <f t="shared" si="162"/>
        <v>0</v>
      </c>
      <c r="Z260" s="180">
        <f t="shared" si="151"/>
        <v>0</v>
      </c>
      <c r="AA260" s="11">
        <f t="shared" si="163"/>
        <v>35.1</v>
      </c>
      <c r="AB260" s="11">
        <f t="shared" si="164"/>
        <v>28.080000000000002</v>
      </c>
      <c r="AC260" s="43">
        <v>0.7</v>
      </c>
      <c r="AD260" s="44">
        <f t="shared" si="148"/>
        <v>28.080000000000002</v>
      </c>
      <c r="AE260" s="12">
        <f t="shared" si="165"/>
        <v>0</v>
      </c>
      <c r="AF260" s="45">
        <v>0.36</v>
      </c>
      <c r="AG260" s="46">
        <f t="shared" si="155"/>
        <v>0</v>
      </c>
      <c r="AH260" s="11">
        <f t="shared" si="156"/>
        <v>0</v>
      </c>
      <c r="AI260" s="11"/>
      <c r="AJ260" s="11">
        <f t="shared" si="157"/>
        <v>0</v>
      </c>
      <c r="AK260" s="11"/>
      <c r="AL260" s="11">
        <f t="shared" si="158"/>
        <v>0</v>
      </c>
      <c r="AN260" s="11">
        <f t="shared" si="159"/>
        <v>0</v>
      </c>
      <c r="AO260" s="12">
        <f t="shared" si="160"/>
        <v>0</v>
      </c>
    </row>
    <row r="261" spans="1:41" ht="14.25" thickTop="1" thickBot="1" x14ac:dyDescent="0.25">
      <c r="A261" s="12" t="s">
        <v>26</v>
      </c>
      <c r="B261" s="324" t="s">
        <v>43</v>
      </c>
      <c r="C261" s="425" t="s">
        <v>527</v>
      </c>
      <c r="D261" s="71" t="s">
        <v>124</v>
      </c>
      <c r="E261" s="72" t="s">
        <v>6</v>
      </c>
      <c r="F261" s="382"/>
      <c r="G261" s="73"/>
      <c r="H261" s="74">
        <f t="shared" si="153"/>
        <v>365</v>
      </c>
      <c r="I261" s="75"/>
      <c r="J261" s="76">
        <v>35.1</v>
      </c>
      <c r="K261" s="77">
        <v>0.7</v>
      </c>
      <c r="L261" s="78">
        <f t="shared" si="142"/>
        <v>24.57</v>
      </c>
      <c r="M261" s="78">
        <v>15.3</v>
      </c>
      <c r="N261" s="80">
        <f t="shared" si="143"/>
        <v>0</v>
      </c>
      <c r="O261" s="80">
        <f t="shared" si="161"/>
        <v>0</v>
      </c>
      <c r="P261" s="264">
        <f t="shared" si="150"/>
        <v>0</v>
      </c>
      <c r="Q261" s="78">
        <v>3.2</v>
      </c>
      <c r="R261" s="80">
        <f t="shared" si="154"/>
        <v>0</v>
      </c>
      <c r="S261" s="82">
        <v>5.28</v>
      </c>
      <c r="T261" s="80">
        <f>F261*S261</f>
        <v>0</v>
      </c>
      <c r="U261" s="36" t="str">
        <f t="shared" si="152"/>
        <v xml:space="preserve"> </v>
      </c>
      <c r="V261" s="37"/>
      <c r="W261" s="147"/>
      <c r="X261" s="11"/>
      <c r="Y261" s="39">
        <f t="shared" si="162"/>
        <v>0</v>
      </c>
      <c r="Z261" s="180">
        <f t="shared" si="151"/>
        <v>0</v>
      </c>
      <c r="AA261" s="11">
        <f t="shared" si="163"/>
        <v>35.1</v>
      </c>
      <c r="AB261" s="11">
        <f t="shared" si="164"/>
        <v>24.57</v>
      </c>
      <c r="AC261" s="43">
        <v>0.7</v>
      </c>
      <c r="AD261" s="44">
        <f t="shared" si="148"/>
        <v>24.57</v>
      </c>
      <c r="AE261" s="12">
        <f t="shared" si="165"/>
        <v>0</v>
      </c>
      <c r="AF261" s="45">
        <v>0.36</v>
      </c>
      <c r="AG261" s="46">
        <f t="shared" si="155"/>
        <v>0</v>
      </c>
      <c r="AH261" s="11">
        <f t="shared" si="156"/>
        <v>0</v>
      </c>
      <c r="AI261" s="11"/>
      <c r="AJ261" s="11">
        <f t="shared" si="157"/>
        <v>0</v>
      </c>
      <c r="AK261" s="11"/>
      <c r="AL261" s="11">
        <f t="shared" si="158"/>
        <v>0</v>
      </c>
      <c r="AN261" s="11">
        <f t="shared" si="159"/>
        <v>0</v>
      </c>
      <c r="AO261" s="12">
        <f t="shared" si="160"/>
        <v>0</v>
      </c>
    </row>
    <row r="262" spans="1:41" ht="14.25" thickTop="1" thickBot="1" x14ac:dyDescent="0.25">
      <c r="A262" s="12" t="s">
        <v>26</v>
      </c>
      <c r="B262" s="324" t="s">
        <v>43</v>
      </c>
      <c r="C262" s="425" t="s">
        <v>527</v>
      </c>
      <c r="D262" s="71" t="s">
        <v>125</v>
      </c>
      <c r="E262" s="92" t="s">
        <v>5</v>
      </c>
      <c r="F262" s="382"/>
      <c r="G262" s="73"/>
      <c r="H262" s="74">
        <f t="shared" si="153"/>
        <v>365</v>
      </c>
      <c r="I262" s="75"/>
      <c r="J262" s="76">
        <v>33.5</v>
      </c>
      <c r="K262" s="77">
        <v>0.8</v>
      </c>
      <c r="L262" s="78">
        <f t="shared" si="142"/>
        <v>26.8</v>
      </c>
      <c r="M262" s="78">
        <v>14</v>
      </c>
      <c r="N262" s="80">
        <f t="shared" si="143"/>
        <v>0</v>
      </c>
      <c r="O262" s="80">
        <f t="shared" si="161"/>
        <v>0</v>
      </c>
      <c r="P262" s="264">
        <f t="shared" si="150"/>
        <v>0</v>
      </c>
      <c r="Q262" s="78">
        <v>7</v>
      </c>
      <c r="R262" s="80">
        <f t="shared" si="154"/>
        <v>0</v>
      </c>
      <c r="S262" s="82"/>
      <c r="T262" s="80"/>
      <c r="U262" s="36" t="str">
        <f t="shared" si="152"/>
        <v xml:space="preserve"> </v>
      </c>
      <c r="V262" s="37"/>
      <c r="W262" s="147"/>
      <c r="X262" s="11"/>
      <c r="Y262" s="39">
        <f t="shared" si="162"/>
        <v>0</v>
      </c>
      <c r="Z262" s="180">
        <f t="shared" si="151"/>
        <v>0</v>
      </c>
      <c r="AA262" s="11">
        <f t="shared" si="163"/>
        <v>33.5</v>
      </c>
      <c r="AB262" s="11">
        <f t="shared" si="164"/>
        <v>26.8</v>
      </c>
      <c r="AC262" s="43">
        <v>0.7</v>
      </c>
      <c r="AD262" s="44">
        <f t="shared" si="148"/>
        <v>26.8</v>
      </c>
      <c r="AE262" s="12">
        <f t="shared" si="165"/>
        <v>0</v>
      </c>
      <c r="AF262" s="45">
        <v>0.36</v>
      </c>
      <c r="AG262" s="46">
        <f t="shared" si="155"/>
        <v>0</v>
      </c>
      <c r="AH262" s="11">
        <f t="shared" si="156"/>
        <v>0</v>
      </c>
      <c r="AI262" s="11"/>
      <c r="AJ262" s="11">
        <f t="shared" si="157"/>
        <v>0</v>
      </c>
      <c r="AK262" s="11"/>
      <c r="AL262" s="11">
        <f t="shared" si="158"/>
        <v>0</v>
      </c>
      <c r="AN262" s="11">
        <f t="shared" si="159"/>
        <v>0</v>
      </c>
      <c r="AO262" s="12">
        <f t="shared" si="160"/>
        <v>0</v>
      </c>
    </row>
    <row r="263" spans="1:41" ht="14.25" thickTop="1" thickBot="1" x14ac:dyDescent="0.25">
      <c r="A263" s="12" t="s">
        <v>26</v>
      </c>
      <c r="B263" s="324" t="s">
        <v>43</v>
      </c>
      <c r="C263" s="425" t="s">
        <v>527</v>
      </c>
      <c r="D263" s="71" t="s">
        <v>125</v>
      </c>
      <c r="E263" s="72" t="s">
        <v>6</v>
      </c>
      <c r="F263" s="382"/>
      <c r="G263" s="73"/>
      <c r="H263" s="74">
        <f t="shared" si="153"/>
        <v>365</v>
      </c>
      <c r="I263" s="75"/>
      <c r="J263" s="76">
        <v>33.5</v>
      </c>
      <c r="K263" s="77">
        <v>0.7</v>
      </c>
      <c r="L263" s="78">
        <f t="shared" si="142"/>
        <v>23.45</v>
      </c>
      <c r="M263" s="78">
        <v>14</v>
      </c>
      <c r="N263" s="80">
        <f t="shared" si="143"/>
        <v>0</v>
      </c>
      <c r="O263" s="80">
        <f t="shared" si="161"/>
        <v>0</v>
      </c>
      <c r="P263" s="264">
        <f t="shared" si="150"/>
        <v>0</v>
      </c>
      <c r="Q263" s="78">
        <v>3.2</v>
      </c>
      <c r="R263" s="80">
        <f t="shared" si="154"/>
        <v>0</v>
      </c>
      <c r="S263" s="82">
        <v>5.28</v>
      </c>
      <c r="T263" s="80">
        <f>F263*S263</f>
        <v>0</v>
      </c>
      <c r="U263" s="36" t="str">
        <f t="shared" si="152"/>
        <v xml:space="preserve"> </v>
      </c>
      <c r="V263" s="37"/>
      <c r="W263" s="147"/>
      <c r="X263" s="11"/>
      <c r="Y263" s="39">
        <f t="shared" si="162"/>
        <v>0</v>
      </c>
      <c r="Z263" s="180">
        <f t="shared" si="151"/>
        <v>0</v>
      </c>
      <c r="AA263" s="11">
        <f t="shared" si="163"/>
        <v>33.5</v>
      </c>
      <c r="AB263" s="11">
        <f t="shared" si="164"/>
        <v>23.45</v>
      </c>
      <c r="AC263" s="43">
        <v>0.7</v>
      </c>
      <c r="AD263" s="44">
        <f t="shared" si="148"/>
        <v>23.45</v>
      </c>
      <c r="AE263" s="12">
        <f t="shared" si="165"/>
        <v>0</v>
      </c>
      <c r="AF263" s="45">
        <v>0.36</v>
      </c>
      <c r="AG263" s="46">
        <f t="shared" si="155"/>
        <v>0</v>
      </c>
      <c r="AH263" s="11">
        <f t="shared" si="156"/>
        <v>0</v>
      </c>
      <c r="AI263" s="11"/>
      <c r="AJ263" s="11">
        <f t="shared" si="157"/>
        <v>0</v>
      </c>
      <c r="AK263" s="11"/>
      <c r="AL263" s="11">
        <f t="shared" si="158"/>
        <v>0</v>
      </c>
      <c r="AN263" s="11">
        <f t="shared" si="159"/>
        <v>0</v>
      </c>
      <c r="AO263" s="12">
        <f t="shared" si="160"/>
        <v>0</v>
      </c>
    </row>
    <row r="264" spans="1:41" ht="14.25" thickTop="1" thickBot="1" x14ac:dyDescent="0.25">
      <c r="A264" s="12" t="s">
        <v>26</v>
      </c>
      <c r="B264" s="324" t="s">
        <v>43</v>
      </c>
      <c r="C264" s="425" t="s">
        <v>527</v>
      </c>
      <c r="D264" s="71" t="s">
        <v>307</v>
      </c>
      <c r="E264" s="92" t="s">
        <v>5</v>
      </c>
      <c r="F264" s="382"/>
      <c r="G264" s="73"/>
      <c r="H264" s="74">
        <f t="shared" si="153"/>
        <v>365</v>
      </c>
      <c r="I264" s="75"/>
      <c r="J264" s="76">
        <v>31.9</v>
      </c>
      <c r="K264" s="77">
        <v>0.8</v>
      </c>
      <c r="L264" s="78">
        <f t="shared" si="142"/>
        <v>25.52</v>
      </c>
      <c r="M264" s="78">
        <v>13.2</v>
      </c>
      <c r="N264" s="80">
        <f t="shared" si="143"/>
        <v>0</v>
      </c>
      <c r="O264" s="80">
        <f t="shared" si="161"/>
        <v>0</v>
      </c>
      <c r="P264" s="264">
        <f t="shared" si="150"/>
        <v>0</v>
      </c>
      <c r="Q264" s="78">
        <v>7</v>
      </c>
      <c r="R264" s="80">
        <f t="shared" si="154"/>
        <v>0</v>
      </c>
      <c r="S264" s="82"/>
      <c r="T264" s="80"/>
      <c r="U264" s="36" t="str">
        <f t="shared" si="152"/>
        <v xml:space="preserve"> </v>
      </c>
      <c r="V264" s="37"/>
      <c r="W264" s="147"/>
      <c r="X264" s="11"/>
      <c r="Y264" s="39">
        <f t="shared" si="162"/>
        <v>0</v>
      </c>
      <c r="Z264" s="180">
        <f t="shared" si="151"/>
        <v>0</v>
      </c>
      <c r="AA264" s="11">
        <f t="shared" si="163"/>
        <v>31.9</v>
      </c>
      <c r="AB264" s="11">
        <f t="shared" si="164"/>
        <v>25.52</v>
      </c>
      <c r="AC264" s="43">
        <v>0.7</v>
      </c>
      <c r="AD264" s="44">
        <f t="shared" si="148"/>
        <v>25.52</v>
      </c>
      <c r="AE264" s="12">
        <f t="shared" si="165"/>
        <v>0</v>
      </c>
      <c r="AF264" s="45">
        <v>0.36</v>
      </c>
      <c r="AG264" s="46">
        <f t="shared" si="155"/>
        <v>0</v>
      </c>
      <c r="AH264" s="11">
        <f t="shared" si="156"/>
        <v>0</v>
      </c>
      <c r="AI264" s="11"/>
      <c r="AJ264" s="11">
        <f t="shared" si="157"/>
        <v>0</v>
      </c>
      <c r="AK264" s="11"/>
      <c r="AL264" s="11">
        <f t="shared" si="158"/>
        <v>0</v>
      </c>
      <c r="AN264" s="11">
        <f t="shared" si="159"/>
        <v>0</v>
      </c>
      <c r="AO264" s="12">
        <f t="shared" si="160"/>
        <v>0</v>
      </c>
    </row>
    <row r="265" spans="1:41" ht="14.25" thickTop="1" thickBot="1" x14ac:dyDescent="0.25">
      <c r="A265" s="12" t="s">
        <v>26</v>
      </c>
      <c r="B265" s="324" t="s">
        <v>43</v>
      </c>
      <c r="C265" s="426" t="s">
        <v>527</v>
      </c>
      <c r="D265" s="95" t="s">
        <v>307</v>
      </c>
      <c r="E265" s="48" t="s">
        <v>6</v>
      </c>
      <c r="F265" s="381"/>
      <c r="G265" s="49"/>
      <c r="H265" s="50">
        <f t="shared" si="153"/>
        <v>365</v>
      </c>
      <c r="I265" s="51"/>
      <c r="J265" s="52">
        <v>31.9</v>
      </c>
      <c r="K265" s="53">
        <v>0.7</v>
      </c>
      <c r="L265" s="54">
        <f t="shared" si="142"/>
        <v>22.33</v>
      </c>
      <c r="M265" s="54">
        <v>13.2</v>
      </c>
      <c r="N265" s="55">
        <f t="shared" si="143"/>
        <v>0</v>
      </c>
      <c r="O265" s="55">
        <f t="shared" si="161"/>
        <v>0</v>
      </c>
      <c r="P265" s="290">
        <f t="shared" si="150"/>
        <v>0</v>
      </c>
      <c r="Q265" s="54">
        <v>3.2</v>
      </c>
      <c r="R265" s="55">
        <f t="shared" si="154"/>
        <v>0</v>
      </c>
      <c r="S265" s="57">
        <v>5.28</v>
      </c>
      <c r="T265" s="55">
        <f>F265*S265</f>
        <v>0</v>
      </c>
      <c r="U265" s="36" t="str">
        <f t="shared" si="152"/>
        <v xml:space="preserve"> </v>
      </c>
      <c r="V265" s="37"/>
      <c r="W265" s="147"/>
      <c r="X265" s="11"/>
      <c r="Y265" s="39">
        <f t="shared" si="162"/>
        <v>0</v>
      </c>
      <c r="Z265" s="180">
        <f t="shared" si="151"/>
        <v>0</v>
      </c>
      <c r="AA265" s="11">
        <f t="shared" si="163"/>
        <v>31.9</v>
      </c>
      <c r="AB265" s="11">
        <f t="shared" si="164"/>
        <v>22.33</v>
      </c>
      <c r="AC265" s="43">
        <v>0.7</v>
      </c>
      <c r="AD265" s="44">
        <f t="shared" si="148"/>
        <v>22.33</v>
      </c>
      <c r="AE265" s="12">
        <f t="shared" si="165"/>
        <v>0</v>
      </c>
      <c r="AF265" s="194">
        <v>0.36</v>
      </c>
      <c r="AG265" s="113">
        <f t="shared" si="155"/>
        <v>0</v>
      </c>
      <c r="AH265" s="11">
        <f t="shared" si="156"/>
        <v>0</v>
      </c>
      <c r="AI265" s="11"/>
      <c r="AJ265" s="11">
        <f t="shared" si="157"/>
        <v>0</v>
      </c>
      <c r="AK265" s="11"/>
      <c r="AL265" s="11">
        <f t="shared" si="158"/>
        <v>0</v>
      </c>
      <c r="AN265" s="11">
        <f t="shared" si="159"/>
        <v>0</v>
      </c>
      <c r="AO265" s="12">
        <f t="shared" si="160"/>
        <v>0</v>
      </c>
    </row>
    <row r="266" spans="1:41" ht="13.9" customHeight="1" thickBot="1" x14ac:dyDescent="0.25">
      <c r="A266" s="12" t="s">
        <v>26</v>
      </c>
      <c r="B266" s="324" t="s">
        <v>43</v>
      </c>
      <c r="C266" s="430" t="s">
        <v>528</v>
      </c>
      <c r="D266" s="105" t="s">
        <v>126</v>
      </c>
      <c r="E266" s="25" t="s">
        <v>5</v>
      </c>
      <c r="F266" s="388"/>
      <c r="G266" s="26"/>
      <c r="H266" s="27">
        <f t="shared" si="153"/>
        <v>365</v>
      </c>
      <c r="I266" s="28"/>
      <c r="J266" s="29">
        <v>41.1</v>
      </c>
      <c r="K266" s="30">
        <v>0.8</v>
      </c>
      <c r="L266" s="31">
        <f t="shared" si="142"/>
        <v>32.880000000000003</v>
      </c>
      <c r="M266" s="31">
        <v>17.899999999999999</v>
      </c>
      <c r="N266" s="33">
        <f t="shared" si="143"/>
        <v>0</v>
      </c>
      <c r="O266" s="33">
        <f t="shared" si="161"/>
        <v>0</v>
      </c>
      <c r="P266" s="349">
        <f t="shared" si="150"/>
        <v>0</v>
      </c>
      <c r="Q266" s="31">
        <v>7.6</v>
      </c>
      <c r="R266" s="33">
        <f t="shared" si="154"/>
        <v>0</v>
      </c>
      <c r="S266" s="158"/>
      <c r="T266" s="33"/>
      <c r="U266" s="36" t="str">
        <f t="shared" si="152"/>
        <v xml:space="preserve"> </v>
      </c>
      <c r="V266" s="37"/>
      <c r="W266" s="147"/>
      <c r="X266" s="11"/>
      <c r="Y266" s="39">
        <f t="shared" si="162"/>
        <v>0</v>
      </c>
      <c r="Z266" s="180">
        <f t="shared" si="151"/>
        <v>0</v>
      </c>
      <c r="AA266" s="11">
        <f t="shared" si="163"/>
        <v>41.1</v>
      </c>
      <c r="AB266" s="11">
        <f t="shared" si="164"/>
        <v>32.880000000000003</v>
      </c>
      <c r="AC266" s="43">
        <v>0.7</v>
      </c>
      <c r="AD266" s="44">
        <f t="shared" si="148"/>
        <v>32.880000000000003</v>
      </c>
      <c r="AE266" s="12">
        <f t="shared" si="165"/>
        <v>0</v>
      </c>
      <c r="AF266" s="156">
        <v>0.36</v>
      </c>
      <c r="AG266" s="157">
        <f t="shared" si="155"/>
        <v>0</v>
      </c>
      <c r="AH266" s="11">
        <f t="shared" si="156"/>
        <v>0</v>
      </c>
      <c r="AI266" s="11"/>
      <c r="AJ266" s="11">
        <f t="shared" si="157"/>
        <v>0</v>
      </c>
      <c r="AK266" s="11"/>
      <c r="AL266" s="11">
        <f t="shared" si="158"/>
        <v>0</v>
      </c>
      <c r="AN266" s="11">
        <f t="shared" si="159"/>
        <v>0</v>
      </c>
      <c r="AO266" s="12">
        <f t="shared" si="160"/>
        <v>0</v>
      </c>
    </row>
    <row r="267" spans="1:41" ht="14.25" thickTop="1" thickBot="1" x14ac:dyDescent="0.25">
      <c r="A267" s="12" t="s">
        <v>26</v>
      </c>
      <c r="B267" s="324" t="s">
        <v>43</v>
      </c>
      <c r="C267" s="425" t="s">
        <v>528</v>
      </c>
      <c r="D267" s="71" t="s">
        <v>126</v>
      </c>
      <c r="E267" s="72" t="s">
        <v>6</v>
      </c>
      <c r="F267" s="385"/>
      <c r="G267" s="73"/>
      <c r="H267" s="74">
        <f t="shared" si="153"/>
        <v>365</v>
      </c>
      <c r="I267" s="75"/>
      <c r="J267" s="76">
        <v>41.1</v>
      </c>
      <c r="K267" s="77">
        <v>0.7</v>
      </c>
      <c r="L267" s="78">
        <f t="shared" si="142"/>
        <v>28.77</v>
      </c>
      <c r="M267" s="78">
        <v>17.899999999999999</v>
      </c>
      <c r="N267" s="80">
        <f t="shared" si="143"/>
        <v>0</v>
      </c>
      <c r="O267" s="80">
        <f t="shared" si="161"/>
        <v>0</v>
      </c>
      <c r="P267" s="264">
        <f t="shared" si="150"/>
        <v>0</v>
      </c>
      <c r="Q267" s="78">
        <v>3.5</v>
      </c>
      <c r="R267" s="80">
        <f t="shared" si="154"/>
        <v>0</v>
      </c>
      <c r="S267" s="153">
        <v>5.72</v>
      </c>
      <c r="T267" s="80">
        <f>F267*S267</f>
        <v>0</v>
      </c>
      <c r="U267" s="36" t="str">
        <f t="shared" si="152"/>
        <v xml:space="preserve"> </v>
      </c>
      <c r="V267" s="37"/>
      <c r="W267" s="147"/>
      <c r="X267" s="11"/>
      <c r="Y267" s="39">
        <f t="shared" si="162"/>
        <v>0</v>
      </c>
      <c r="Z267" s="180">
        <f t="shared" si="151"/>
        <v>0</v>
      </c>
      <c r="AA267" s="11">
        <f t="shared" si="163"/>
        <v>41.1</v>
      </c>
      <c r="AB267" s="11">
        <f t="shared" si="164"/>
        <v>28.77</v>
      </c>
      <c r="AC267" s="43">
        <v>0.7</v>
      </c>
      <c r="AD267" s="44">
        <f t="shared" si="148"/>
        <v>28.77</v>
      </c>
      <c r="AE267" s="12">
        <f t="shared" si="165"/>
        <v>0</v>
      </c>
      <c r="AF267" s="45">
        <v>0.36</v>
      </c>
      <c r="AG267" s="46">
        <f t="shared" si="155"/>
        <v>0</v>
      </c>
      <c r="AH267" s="11">
        <f t="shared" si="156"/>
        <v>0</v>
      </c>
      <c r="AI267" s="11"/>
      <c r="AJ267" s="11">
        <f t="shared" si="157"/>
        <v>0</v>
      </c>
      <c r="AK267" s="11"/>
      <c r="AL267" s="11">
        <f t="shared" si="158"/>
        <v>0</v>
      </c>
      <c r="AN267" s="11">
        <f t="shared" si="159"/>
        <v>0</v>
      </c>
      <c r="AO267" s="12">
        <f t="shared" si="160"/>
        <v>0</v>
      </c>
    </row>
    <row r="268" spans="1:41" ht="14.25" thickTop="1" thickBot="1" x14ac:dyDescent="0.25">
      <c r="A268" s="12" t="s">
        <v>26</v>
      </c>
      <c r="B268" s="324" t="s">
        <v>43</v>
      </c>
      <c r="C268" s="425" t="s">
        <v>528</v>
      </c>
      <c r="D268" s="71" t="s">
        <v>127</v>
      </c>
      <c r="E268" s="92" t="s">
        <v>5</v>
      </c>
      <c r="F268" s="385"/>
      <c r="G268" s="73"/>
      <c r="H268" s="74">
        <f t="shared" si="153"/>
        <v>365</v>
      </c>
      <c r="I268" s="75"/>
      <c r="J268" s="76">
        <v>36.799999999999997</v>
      </c>
      <c r="K268" s="77">
        <v>0.8</v>
      </c>
      <c r="L268" s="78">
        <f t="shared" si="142"/>
        <v>29.439999999999998</v>
      </c>
      <c r="M268" s="78">
        <v>16</v>
      </c>
      <c r="N268" s="80">
        <f t="shared" si="143"/>
        <v>0</v>
      </c>
      <c r="O268" s="80">
        <f t="shared" si="161"/>
        <v>0</v>
      </c>
      <c r="P268" s="264">
        <f t="shared" si="150"/>
        <v>0</v>
      </c>
      <c r="Q268" s="78">
        <v>7.6</v>
      </c>
      <c r="R268" s="80">
        <f t="shared" si="154"/>
        <v>0</v>
      </c>
      <c r="S268" s="153"/>
      <c r="T268" s="80"/>
      <c r="U268" s="36" t="str">
        <f t="shared" si="152"/>
        <v xml:space="preserve"> </v>
      </c>
      <c r="V268" s="37"/>
      <c r="W268" s="147"/>
      <c r="X268" s="11"/>
      <c r="Y268" s="39">
        <f t="shared" si="162"/>
        <v>0</v>
      </c>
      <c r="Z268" s="180">
        <f t="shared" si="151"/>
        <v>0</v>
      </c>
      <c r="AA268" s="11">
        <f t="shared" si="163"/>
        <v>36.799999999999997</v>
      </c>
      <c r="AB268" s="11">
        <f t="shared" si="164"/>
        <v>29.439999999999998</v>
      </c>
      <c r="AC268" s="43">
        <v>0.7</v>
      </c>
      <c r="AD268" s="44">
        <f t="shared" si="148"/>
        <v>29.439999999999998</v>
      </c>
      <c r="AE268" s="12">
        <f t="shared" si="165"/>
        <v>0</v>
      </c>
      <c r="AF268" s="45">
        <v>0.36</v>
      </c>
      <c r="AG268" s="46">
        <f t="shared" si="155"/>
        <v>0</v>
      </c>
      <c r="AH268" s="11">
        <f t="shared" si="156"/>
        <v>0</v>
      </c>
      <c r="AI268" s="11"/>
      <c r="AJ268" s="11">
        <f t="shared" si="157"/>
        <v>0</v>
      </c>
      <c r="AK268" s="11"/>
      <c r="AL268" s="11">
        <f t="shared" si="158"/>
        <v>0</v>
      </c>
      <c r="AN268" s="11">
        <f t="shared" si="159"/>
        <v>0</v>
      </c>
      <c r="AO268" s="12">
        <f t="shared" si="160"/>
        <v>0</v>
      </c>
    </row>
    <row r="269" spans="1:41" ht="14.25" thickTop="1" thickBot="1" x14ac:dyDescent="0.25">
      <c r="A269" s="12" t="s">
        <v>26</v>
      </c>
      <c r="B269" s="324" t="s">
        <v>43</v>
      </c>
      <c r="C269" s="425" t="s">
        <v>528</v>
      </c>
      <c r="D269" s="71" t="s">
        <v>127</v>
      </c>
      <c r="E269" s="72" t="s">
        <v>6</v>
      </c>
      <c r="F269" s="385"/>
      <c r="G269" s="73"/>
      <c r="H269" s="74">
        <f t="shared" si="153"/>
        <v>365</v>
      </c>
      <c r="I269" s="75"/>
      <c r="J269" s="76">
        <v>36.799999999999997</v>
      </c>
      <c r="K269" s="77">
        <v>0.7</v>
      </c>
      <c r="L269" s="78">
        <f t="shared" si="142"/>
        <v>25.759999999999998</v>
      </c>
      <c r="M269" s="78">
        <v>16</v>
      </c>
      <c r="N269" s="80">
        <f t="shared" si="143"/>
        <v>0</v>
      </c>
      <c r="O269" s="80">
        <f t="shared" si="161"/>
        <v>0</v>
      </c>
      <c r="P269" s="264">
        <f t="shared" si="150"/>
        <v>0</v>
      </c>
      <c r="Q269" s="78">
        <v>3.5</v>
      </c>
      <c r="R269" s="80">
        <f t="shared" si="154"/>
        <v>0</v>
      </c>
      <c r="S269" s="153">
        <v>5.72</v>
      </c>
      <c r="T269" s="80">
        <f>F269*S269</f>
        <v>0</v>
      </c>
      <c r="U269" s="36" t="str">
        <f t="shared" si="152"/>
        <v xml:space="preserve"> </v>
      </c>
      <c r="V269" s="37"/>
      <c r="W269" s="147"/>
      <c r="X269" s="11"/>
      <c r="Y269" s="39">
        <f t="shared" si="162"/>
        <v>0</v>
      </c>
      <c r="Z269" s="180">
        <f t="shared" si="151"/>
        <v>0</v>
      </c>
      <c r="AA269" s="11">
        <f t="shared" si="163"/>
        <v>36.799999999999997</v>
      </c>
      <c r="AB269" s="11">
        <f t="shared" si="164"/>
        <v>25.759999999999998</v>
      </c>
      <c r="AC269" s="43">
        <v>0.7</v>
      </c>
      <c r="AD269" s="44">
        <f t="shared" si="148"/>
        <v>25.759999999999998</v>
      </c>
      <c r="AE269" s="12">
        <f t="shared" si="165"/>
        <v>0</v>
      </c>
      <c r="AF269" s="45">
        <v>0.36</v>
      </c>
      <c r="AG269" s="46">
        <f t="shared" si="155"/>
        <v>0</v>
      </c>
      <c r="AH269" s="11">
        <f t="shared" si="156"/>
        <v>0</v>
      </c>
      <c r="AI269" s="11"/>
      <c r="AJ269" s="11">
        <f t="shared" si="157"/>
        <v>0</v>
      </c>
      <c r="AK269" s="11"/>
      <c r="AL269" s="11">
        <f t="shared" si="158"/>
        <v>0</v>
      </c>
      <c r="AN269" s="11">
        <f t="shared" si="159"/>
        <v>0</v>
      </c>
      <c r="AO269" s="12">
        <f t="shared" si="160"/>
        <v>0</v>
      </c>
    </row>
    <row r="270" spans="1:41" ht="14.25" thickTop="1" thickBot="1" x14ac:dyDescent="0.25">
      <c r="A270" s="12" t="s">
        <v>26</v>
      </c>
      <c r="B270" s="324" t="s">
        <v>43</v>
      </c>
      <c r="C270" s="425" t="s">
        <v>528</v>
      </c>
      <c r="D270" s="71" t="s">
        <v>128</v>
      </c>
      <c r="E270" s="92" t="s">
        <v>5</v>
      </c>
      <c r="F270" s="385"/>
      <c r="G270" s="73"/>
      <c r="H270" s="74">
        <f t="shared" si="153"/>
        <v>365</v>
      </c>
      <c r="I270" s="75"/>
      <c r="J270" s="76">
        <v>35</v>
      </c>
      <c r="K270" s="77">
        <v>0.8</v>
      </c>
      <c r="L270" s="78">
        <f t="shared" si="142"/>
        <v>28</v>
      </c>
      <c r="M270" s="78">
        <v>14.7</v>
      </c>
      <c r="N270" s="80">
        <f t="shared" si="143"/>
        <v>0</v>
      </c>
      <c r="O270" s="80">
        <f t="shared" si="161"/>
        <v>0</v>
      </c>
      <c r="P270" s="264">
        <f t="shared" si="150"/>
        <v>0</v>
      </c>
      <c r="Q270" s="78">
        <v>7.6</v>
      </c>
      <c r="R270" s="80">
        <f t="shared" si="154"/>
        <v>0</v>
      </c>
      <c r="S270" s="153"/>
      <c r="T270" s="80"/>
      <c r="U270" s="36" t="str">
        <f t="shared" si="152"/>
        <v xml:space="preserve"> </v>
      </c>
      <c r="V270" s="37"/>
      <c r="W270" s="147"/>
      <c r="X270" s="11"/>
      <c r="Y270" s="39">
        <f t="shared" si="162"/>
        <v>0</v>
      </c>
      <c r="Z270" s="180">
        <f t="shared" si="151"/>
        <v>0</v>
      </c>
      <c r="AA270" s="11">
        <f t="shared" si="163"/>
        <v>35</v>
      </c>
      <c r="AB270" s="11">
        <f t="shared" si="164"/>
        <v>28</v>
      </c>
      <c r="AC270" s="43">
        <v>0.7</v>
      </c>
      <c r="AD270" s="44">
        <f t="shared" si="148"/>
        <v>28</v>
      </c>
      <c r="AE270" s="12">
        <f t="shared" si="165"/>
        <v>0</v>
      </c>
      <c r="AF270" s="45">
        <v>0.36</v>
      </c>
      <c r="AG270" s="46">
        <f t="shared" si="155"/>
        <v>0</v>
      </c>
      <c r="AH270" s="11">
        <f t="shared" si="156"/>
        <v>0</v>
      </c>
      <c r="AI270" s="11"/>
      <c r="AJ270" s="11">
        <f t="shared" si="157"/>
        <v>0</v>
      </c>
      <c r="AK270" s="11"/>
      <c r="AL270" s="11">
        <f t="shared" si="158"/>
        <v>0</v>
      </c>
      <c r="AN270" s="11">
        <f t="shared" si="159"/>
        <v>0</v>
      </c>
      <c r="AO270" s="12">
        <f t="shared" si="160"/>
        <v>0</v>
      </c>
    </row>
    <row r="271" spans="1:41" ht="14.25" thickTop="1" thickBot="1" x14ac:dyDescent="0.25">
      <c r="A271" s="12" t="s">
        <v>26</v>
      </c>
      <c r="B271" s="324" t="s">
        <v>43</v>
      </c>
      <c r="C271" s="425" t="s">
        <v>528</v>
      </c>
      <c r="D271" s="71" t="s">
        <v>128</v>
      </c>
      <c r="E271" s="72" t="s">
        <v>6</v>
      </c>
      <c r="F271" s="385"/>
      <c r="G271" s="73"/>
      <c r="H271" s="74">
        <f t="shared" si="153"/>
        <v>365</v>
      </c>
      <c r="I271" s="75"/>
      <c r="J271" s="76">
        <v>35</v>
      </c>
      <c r="K271" s="77">
        <v>0.7</v>
      </c>
      <c r="L271" s="78">
        <f t="shared" si="142"/>
        <v>24.5</v>
      </c>
      <c r="M271" s="78">
        <v>14.7</v>
      </c>
      <c r="N271" s="80">
        <f t="shared" si="143"/>
        <v>0</v>
      </c>
      <c r="O271" s="80">
        <f t="shared" si="161"/>
        <v>0</v>
      </c>
      <c r="P271" s="264">
        <f t="shared" si="150"/>
        <v>0</v>
      </c>
      <c r="Q271" s="78">
        <v>3.5</v>
      </c>
      <c r="R271" s="80">
        <f t="shared" si="154"/>
        <v>0</v>
      </c>
      <c r="S271" s="153">
        <v>5.72</v>
      </c>
      <c r="T271" s="80">
        <f>F271*S271</f>
        <v>0</v>
      </c>
      <c r="U271" s="36" t="str">
        <f t="shared" si="152"/>
        <v xml:space="preserve"> </v>
      </c>
      <c r="V271" s="37"/>
      <c r="W271" s="147"/>
      <c r="X271" s="11"/>
      <c r="Y271" s="39">
        <f t="shared" si="162"/>
        <v>0</v>
      </c>
      <c r="Z271" s="180">
        <f t="shared" si="151"/>
        <v>0</v>
      </c>
      <c r="AA271" s="11">
        <f t="shared" si="163"/>
        <v>35</v>
      </c>
      <c r="AB271" s="11">
        <f t="shared" si="164"/>
        <v>24.5</v>
      </c>
      <c r="AC271" s="43">
        <v>0.7</v>
      </c>
      <c r="AD271" s="44">
        <f t="shared" si="148"/>
        <v>24.5</v>
      </c>
      <c r="AE271" s="12">
        <f t="shared" si="165"/>
        <v>0</v>
      </c>
      <c r="AF271" s="45">
        <v>0.36</v>
      </c>
      <c r="AG271" s="46">
        <f t="shared" si="155"/>
        <v>0</v>
      </c>
      <c r="AH271" s="11">
        <f t="shared" si="156"/>
        <v>0</v>
      </c>
      <c r="AI271" s="11"/>
      <c r="AJ271" s="11">
        <f t="shared" si="157"/>
        <v>0</v>
      </c>
      <c r="AK271" s="11"/>
      <c r="AL271" s="11">
        <f t="shared" si="158"/>
        <v>0</v>
      </c>
      <c r="AN271" s="11">
        <f t="shared" si="159"/>
        <v>0</v>
      </c>
      <c r="AO271" s="12">
        <f t="shared" si="160"/>
        <v>0</v>
      </c>
    </row>
    <row r="272" spans="1:41" ht="14.25" thickTop="1" thickBot="1" x14ac:dyDescent="0.25">
      <c r="A272" s="12" t="s">
        <v>26</v>
      </c>
      <c r="B272" s="324" t="s">
        <v>43</v>
      </c>
      <c r="C272" s="425" t="s">
        <v>528</v>
      </c>
      <c r="D272" s="71" t="s">
        <v>308</v>
      </c>
      <c r="E272" s="92" t="s">
        <v>5</v>
      </c>
      <c r="F272" s="385"/>
      <c r="G272" s="73"/>
      <c r="H272" s="74">
        <f t="shared" si="153"/>
        <v>365</v>
      </c>
      <c r="I272" s="75"/>
      <c r="J272" s="76">
        <v>33.4</v>
      </c>
      <c r="K272" s="77">
        <v>0.8</v>
      </c>
      <c r="L272" s="78">
        <f t="shared" si="142"/>
        <v>26.72</v>
      </c>
      <c r="M272" s="78">
        <v>13.7</v>
      </c>
      <c r="N272" s="80">
        <f t="shared" si="143"/>
        <v>0</v>
      </c>
      <c r="O272" s="80">
        <f t="shared" si="161"/>
        <v>0</v>
      </c>
      <c r="P272" s="264">
        <f t="shared" si="150"/>
        <v>0</v>
      </c>
      <c r="Q272" s="78">
        <v>7.6</v>
      </c>
      <c r="R272" s="80">
        <f t="shared" si="154"/>
        <v>0</v>
      </c>
      <c r="S272" s="153"/>
      <c r="T272" s="80"/>
      <c r="U272" s="36" t="str">
        <f t="shared" si="152"/>
        <v xml:space="preserve"> </v>
      </c>
      <c r="V272" s="37"/>
      <c r="W272" s="147"/>
      <c r="X272" s="11"/>
      <c r="Y272" s="39">
        <f t="shared" si="162"/>
        <v>0</v>
      </c>
      <c r="Z272" s="180">
        <f t="shared" si="151"/>
        <v>0</v>
      </c>
      <c r="AA272" s="11">
        <f t="shared" si="163"/>
        <v>33.4</v>
      </c>
      <c r="AB272" s="11">
        <f t="shared" si="164"/>
        <v>26.72</v>
      </c>
      <c r="AC272" s="43">
        <v>0.7</v>
      </c>
      <c r="AD272" s="44">
        <f t="shared" si="148"/>
        <v>26.72</v>
      </c>
      <c r="AE272" s="12">
        <f t="shared" si="165"/>
        <v>0</v>
      </c>
      <c r="AF272" s="45">
        <v>0.36</v>
      </c>
      <c r="AG272" s="46">
        <f t="shared" si="155"/>
        <v>0</v>
      </c>
      <c r="AH272" s="11">
        <f t="shared" si="156"/>
        <v>0</v>
      </c>
      <c r="AI272" s="11"/>
      <c r="AJ272" s="11">
        <f t="shared" si="157"/>
        <v>0</v>
      </c>
      <c r="AK272" s="11"/>
      <c r="AL272" s="11">
        <f t="shared" si="158"/>
        <v>0</v>
      </c>
      <c r="AN272" s="11">
        <f t="shared" si="159"/>
        <v>0</v>
      </c>
      <c r="AO272" s="12">
        <f t="shared" si="160"/>
        <v>0</v>
      </c>
    </row>
    <row r="273" spans="1:41" ht="14.25" thickTop="1" thickBot="1" x14ac:dyDescent="0.25">
      <c r="A273" s="12" t="s">
        <v>26</v>
      </c>
      <c r="B273" s="324" t="s">
        <v>43</v>
      </c>
      <c r="C273" s="426" t="s">
        <v>528</v>
      </c>
      <c r="D273" s="95" t="s">
        <v>308</v>
      </c>
      <c r="E273" s="48" t="s">
        <v>6</v>
      </c>
      <c r="F273" s="386"/>
      <c r="G273" s="49"/>
      <c r="H273" s="50">
        <f t="shared" si="153"/>
        <v>365</v>
      </c>
      <c r="I273" s="51"/>
      <c r="J273" s="52">
        <v>33.4</v>
      </c>
      <c r="K273" s="53">
        <v>0.7</v>
      </c>
      <c r="L273" s="54">
        <f t="shared" si="142"/>
        <v>23.38</v>
      </c>
      <c r="M273" s="54">
        <v>13.7</v>
      </c>
      <c r="N273" s="55">
        <f t="shared" si="143"/>
        <v>0</v>
      </c>
      <c r="O273" s="55">
        <f t="shared" si="161"/>
        <v>0</v>
      </c>
      <c r="P273" s="290">
        <f t="shared" si="150"/>
        <v>0</v>
      </c>
      <c r="Q273" s="54">
        <v>3.5</v>
      </c>
      <c r="R273" s="55">
        <f t="shared" si="154"/>
        <v>0</v>
      </c>
      <c r="S273" s="154">
        <v>5.72</v>
      </c>
      <c r="T273" s="55">
        <f>F273*S273</f>
        <v>0</v>
      </c>
      <c r="U273" s="36" t="str">
        <f t="shared" si="152"/>
        <v xml:space="preserve"> </v>
      </c>
      <c r="V273" s="37"/>
      <c r="W273" s="147"/>
      <c r="X273" s="11"/>
      <c r="Y273" s="39">
        <f t="shared" si="162"/>
        <v>0</v>
      </c>
      <c r="Z273" s="180">
        <f t="shared" si="151"/>
        <v>0</v>
      </c>
      <c r="AA273" s="11">
        <f t="shared" si="163"/>
        <v>33.4</v>
      </c>
      <c r="AB273" s="11">
        <f t="shared" si="164"/>
        <v>23.38</v>
      </c>
      <c r="AC273" s="43">
        <v>0.7</v>
      </c>
      <c r="AD273" s="44">
        <f t="shared" si="148"/>
        <v>23.38</v>
      </c>
      <c r="AE273" s="12">
        <f t="shared" si="165"/>
        <v>0</v>
      </c>
      <c r="AF273" s="194">
        <v>0.36</v>
      </c>
      <c r="AG273" s="113">
        <f t="shared" si="155"/>
        <v>0</v>
      </c>
      <c r="AH273" s="11">
        <f t="shared" si="156"/>
        <v>0</v>
      </c>
      <c r="AI273" s="11"/>
      <c r="AJ273" s="11">
        <f t="shared" si="157"/>
        <v>0</v>
      </c>
      <c r="AK273" s="11"/>
      <c r="AL273" s="11">
        <f t="shared" si="158"/>
        <v>0</v>
      </c>
      <c r="AN273" s="11">
        <f t="shared" si="159"/>
        <v>0</v>
      </c>
      <c r="AO273" s="12">
        <f t="shared" si="160"/>
        <v>0</v>
      </c>
    </row>
    <row r="274" spans="1:41" ht="13.9" customHeight="1" thickBot="1" x14ac:dyDescent="0.25">
      <c r="A274" s="12" t="s">
        <v>26</v>
      </c>
      <c r="B274" s="324" t="s">
        <v>43</v>
      </c>
      <c r="C274" s="430" t="s">
        <v>529</v>
      </c>
      <c r="D274" s="105" t="s">
        <v>129</v>
      </c>
      <c r="E274" s="25" t="s">
        <v>5</v>
      </c>
      <c r="F274" s="388"/>
      <c r="G274" s="26"/>
      <c r="H274" s="27">
        <f t="shared" si="153"/>
        <v>365</v>
      </c>
      <c r="I274" s="28"/>
      <c r="J274" s="29">
        <v>42.9</v>
      </c>
      <c r="K274" s="30">
        <v>0.8</v>
      </c>
      <c r="L274" s="31">
        <f t="shared" si="142"/>
        <v>34.32</v>
      </c>
      <c r="M274" s="31">
        <v>18.600000000000001</v>
      </c>
      <c r="N274" s="33">
        <f t="shared" si="143"/>
        <v>0</v>
      </c>
      <c r="O274" s="33">
        <f t="shared" si="161"/>
        <v>0</v>
      </c>
      <c r="P274" s="349">
        <f t="shared" si="150"/>
        <v>0</v>
      </c>
      <c r="Q274" s="31">
        <v>8.1999999999999993</v>
      </c>
      <c r="R274" s="33">
        <f t="shared" si="154"/>
        <v>0</v>
      </c>
      <c r="S274" s="158"/>
      <c r="T274" s="33"/>
      <c r="U274" s="36" t="str">
        <f t="shared" si="152"/>
        <v xml:space="preserve"> </v>
      </c>
      <c r="V274" s="37"/>
      <c r="W274" s="147"/>
      <c r="X274" s="11"/>
      <c r="Y274" s="39">
        <f t="shared" si="162"/>
        <v>0</v>
      </c>
      <c r="Z274" s="180">
        <f t="shared" si="151"/>
        <v>0</v>
      </c>
      <c r="AA274" s="11">
        <f t="shared" si="163"/>
        <v>42.9</v>
      </c>
      <c r="AB274" s="11">
        <f t="shared" si="164"/>
        <v>34.32</v>
      </c>
      <c r="AC274" s="43">
        <v>0.7</v>
      </c>
      <c r="AD274" s="44">
        <f t="shared" si="148"/>
        <v>34.32</v>
      </c>
      <c r="AE274" s="12">
        <f t="shared" si="165"/>
        <v>0</v>
      </c>
      <c r="AF274" s="156">
        <v>0.37</v>
      </c>
      <c r="AG274" s="157">
        <f t="shared" si="155"/>
        <v>0</v>
      </c>
      <c r="AH274" s="11">
        <f t="shared" si="156"/>
        <v>0</v>
      </c>
      <c r="AI274" s="11"/>
      <c r="AJ274" s="11">
        <f t="shared" si="157"/>
        <v>0</v>
      </c>
      <c r="AK274" s="11"/>
      <c r="AL274" s="11">
        <f t="shared" si="158"/>
        <v>0</v>
      </c>
      <c r="AN274" s="11">
        <f t="shared" si="159"/>
        <v>0</v>
      </c>
      <c r="AO274" s="12">
        <f t="shared" si="160"/>
        <v>0</v>
      </c>
    </row>
    <row r="275" spans="1:41" ht="14.25" thickTop="1" thickBot="1" x14ac:dyDescent="0.25">
      <c r="A275" s="12" t="s">
        <v>26</v>
      </c>
      <c r="B275" s="324" t="s">
        <v>43</v>
      </c>
      <c r="C275" s="425" t="s">
        <v>529</v>
      </c>
      <c r="D275" s="71" t="s">
        <v>129</v>
      </c>
      <c r="E275" s="72" t="s">
        <v>6</v>
      </c>
      <c r="F275" s="385"/>
      <c r="G275" s="73"/>
      <c r="H275" s="74">
        <f t="shared" si="153"/>
        <v>365</v>
      </c>
      <c r="I275" s="75"/>
      <c r="J275" s="76">
        <v>42.9</v>
      </c>
      <c r="K275" s="77">
        <v>0.7</v>
      </c>
      <c r="L275" s="78">
        <f t="shared" si="142"/>
        <v>30.029999999999998</v>
      </c>
      <c r="M275" s="78">
        <v>18.600000000000001</v>
      </c>
      <c r="N275" s="80">
        <f t="shared" si="143"/>
        <v>0</v>
      </c>
      <c r="O275" s="80">
        <f t="shared" si="161"/>
        <v>0</v>
      </c>
      <c r="P275" s="264">
        <f t="shared" si="150"/>
        <v>0</v>
      </c>
      <c r="Q275" s="78">
        <v>3.8</v>
      </c>
      <c r="R275" s="80">
        <f t="shared" si="154"/>
        <v>0</v>
      </c>
      <c r="S275" s="153">
        <v>6.05</v>
      </c>
      <c r="T275" s="80">
        <f>F275*S275</f>
        <v>0</v>
      </c>
      <c r="U275" s="36" t="str">
        <f t="shared" si="152"/>
        <v xml:space="preserve"> </v>
      </c>
      <c r="V275" s="37"/>
      <c r="W275" s="147"/>
      <c r="X275" s="11"/>
      <c r="Y275" s="39">
        <f t="shared" si="162"/>
        <v>0</v>
      </c>
      <c r="Z275" s="180">
        <f t="shared" si="151"/>
        <v>0</v>
      </c>
      <c r="AA275" s="11">
        <f t="shared" si="163"/>
        <v>42.9</v>
      </c>
      <c r="AB275" s="11">
        <f t="shared" si="164"/>
        <v>30.029999999999998</v>
      </c>
      <c r="AC275" s="43">
        <v>0.7</v>
      </c>
      <c r="AD275" s="44">
        <f t="shared" si="148"/>
        <v>30.029999999999998</v>
      </c>
      <c r="AE275" s="12">
        <f t="shared" si="165"/>
        <v>0</v>
      </c>
      <c r="AF275" s="45">
        <v>0.37</v>
      </c>
      <c r="AG275" s="46">
        <f t="shared" si="155"/>
        <v>0</v>
      </c>
      <c r="AH275" s="11">
        <f t="shared" si="156"/>
        <v>0</v>
      </c>
      <c r="AI275" s="11"/>
      <c r="AJ275" s="11">
        <f t="shared" si="157"/>
        <v>0</v>
      </c>
      <c r="AK275" s="11"/>
      <c r="AL275" s="11">
        <f t="shared" si="158"/>
        <v>0</v>
      </c>
      <c r="AN275" s="11">
        <f t="shared" si="159"/>
        <v>0</v>
      </c>
      <c r="AO275" s="12">
        <f t="shared" si="160"/>
        <v>0</v>
      </c>
    </row>
    <row r="276" spans="1:41" ht="14.25" thickTop="1" thickBot="1" x14ac:dyDescent="0.25">
      <c r="A276" s="12" t="s">
        <v>26</v>
      </c>
      <c r="B276" s="324" t="s">
        <v>43</v>
      </c>
      <c r="C276" s="425" t="s">
        <v>529</v>
      </c>
      <c r="D276" s="71" t="s">
        <v>130</v>
      </c>
      <c r="E276" s="92" t="s">
        <v>5</v>
      </c>
      <c r="F276" s="385"/>
      <c r="G276" s="73"/>
      <c r="H276" s="74">
        <f t="shared" si="153"/>
        <v>365</v>
      </c>
      <c r="I276" s="75"/>
      <c r="J276" s="76">
        <v>38.4</v>
      </c>
      <c r="K276" s="77">
        <v>0.8</v>
      </c>
      <c r="L276" s="78">
        <f t="shared" si="142"/>
        <v>30.72</v>
      </c>
      <c r="M276" s="78">
        <v>16.7</v>
      </c>
      <c r="N276" s="80">
        <f t="shared" si="143"/>
        <v>0</v>
      </c>
      <c r="O276" s="80">
        <f t="shared" si="161"/>
        <v>0</v>
      </c>
      <c r="P276" s="264">
        <f t="shared" si="150"/>
        <v>0</v>
      </c>
      <c r="Q276" s="78">
        <v>8.1999999999999993</v>
      </c>
      <c r="R276" s="80">
        <f t="shared" si="154"/>
        <v>0</v>
      </c>
      <c r="S276" s="153"/>
      <c r="T276" s="80"/>
      <c r="U276" s="36" t="str">
        <f t="shared" si="152"/>
        <v xml:space="preserve"> </v>
      </c>
      <c r="V276" s="37"/>
      <c r="W276" s="147"/>
      <c r="X276" s="11"/>
      <c r="Y276" s="39">
        <f t="shared" si="162"/>
        <v>0</v>
      </c>
      <c r="Z276" s="180">
        <f t="shared" si="151"/>
        <v>0</v>
      </c>
      <c r="AA276" s="11">
        <f t="shared" si="163"/>
        <v>38.4</v>
      </c>
      <c r="AB276" s="11">
        <f t="shared" si="164"/>
        <v>30.72</v>
      </c>
      <c r="AC276" s="43">
        <v>0.7</v>
      </c>
      <c r="AD276" s="44">
        <f t="shared" si="148"/>
        <v>30.72</v>
      </c>
      <c r="AE276" s="12">
        <f t="shared" si="165"/>
        <v>0</v>
      </c>
      <c r="AF276" s="45">
        <v>0.37</v>
      </c>
      <c r="AG276" s="46">
        <f t="shared" si="155"/>
        <v>0</v>
      </c>
      <c r="AH276" s="11">
        <f t="shared" si="156"/>
        <v>0</v>
      </c>
      <c r="AI276" s="11"/>
      <c r="AJ276" s="11">
        <f t="shared" si="157"/>
        <v>0</v>
      </c>
      <c r="AK276" s="11"/>
      <c r="AL276" s="11">
        <f t="shared" si="158"/>
        <v>0</v>
      </c>
      <c r="AN276" s="11">
        <f t="shared" si="159"/>
        <v>0</v>
      </c>
      <c r="AO276" s="12">
        <f t="shared" si="160"/>
        <v>0</v>
      </c>
    </row>
    <row r="277" spans="1:41" ht="14.25" thickTop="1" thickBot="1" x14ac:dyDescent="0.25">
      <c r="A277" s="12" t="s">
        <v>26</v>
      </c>
      <c r="B277" s="324" t="s">
        <v>43</v>
      </c>
      <c r="C277" s="425" t="s">
        <v>529</v>
      </c>
      <c r="D277" s="71" t="s">
        <v>130</v>
      </c>
      <c r="E277" s="72" t="s">
        <v>6</v>
      </c>
      <c r="F277" s="385"/>
      <c r="G277" s="73"/>
      <c r="H277" s="74">
        <f t="shared" si="153"/>
        <v>365</v>
      </c>
      <c r="I277" s="75"/>
      <c r="J277" s="76">
        <v>38.4</v>
      </c>
      <c r="K277" s="77">
        <v>0.7</v>
      </c>
      <c r="L277" s="78">
        <f t="shared" si="142"/>
        <v>26.88</v>
      </c>
      <c r="M277" s="78">
        <v>16.7</v>
      </c>
      <c r="N277" s="80">
        <f t="shared" si="143"/>
        <v>0</v>
      </c>
      <c r="O277" s="80">
        <f t="shared" si="161"/>
        <v>0</v>
      </c>
      <c r="P277" s="264">
        <f t="shared" si="150"/>
        <v>0</v>
      </c>
      <c r="Q277" s="78">
        <v>3.8</v>
      </c>
      <c r="R277" s="80">
        <f t="shared" si="154"/>
        <v>0</v>
      </c>
      <c r="S277" s="153">
        <v>6.05</v>
      </c>
      <c r="T277" s="80">
        <f>F277*S277</f>
        <v>0</v>
      </c>
      <c r="U277" s="36" t="str">
        <f t="shared" si="152"/>
        <v xml:space="preserve"> </v>
      </c>
      <c r="V277" s="37"/>
      <c r="W277" s="147"/>
      <c r="X277" s="11"/>
      <c r="Y277" s="39">
        <f t="shared" si="162"/>
        <v>0</v>
      </c>
      <c r="Z277" s="180">
        <f t="shared" si="151"/>
        <v>0</v>
      </c>
      <c r="AA277" s="11">
        <f t="shared" si="163"/>
        <v>38.4</v>
      </c>
      <c r="AB277" s="11">
        <f t="shared" si="164"/>
        <v>26.88</v>
      </c>
      <c r="AC277" s="43">
        <v>0.7</v>
      </c>
      <c r="AD277" s="44">
        <f t="shared" si="148"/>
        <v>26.88</v>
      </c>
      <c r="AE277" s="12">
        <f t="shared" si="165"/>
        <v>0</v>
      </c>
      <c r="AF277" s="45">
        <v>0.37</v>
      </c>
      <c r="AG277" s="46">
        <f t="shared" si="155"/>
        <v>0</v>
      </c>
      <c r="AH277" s="11">
        <f t="shared" si="156"/>
        <v>0</v>
      </c>
      <c r="AI277" s="11"/>
      <c r="AJ277" s="11">
        <f t="shared" si="157"/>
        <v>0</v>
      </c>
      <c r="AK277" s="11"/>
      <c r="AL277" s="11">
        <f t="shared" si="158"/>
        <v>0</v>
      </c>
      <c r="AN277" s="11">
        <f t="shared" si="159"/>
        <v>0</v>
      </c>
      <c r="AO277" s="12">
        <f t="shared" si="160"/>
        <v>0</v>
      </c>
    </row>
    <row r="278" spans="1:41" ht="14.25" thickTop="1" thickBot="1" x14ac:dyDescent="0.25">
      <c r="A278" s="12" t="s">
        <v>26</v>
      </c>
      <c r="B278" s="324" t="s">
        <v>43</v>
      </c>
      <c r="C278" s="425" t="s">
        <v>529</v>
      </c>
      <c r="D278" s="71" t="s">
        <v>131</v>
      </c>
      <c r="E278" s="92" t="s">
        <v>5</v>
      </c>
      <c r="F278" s="382"/>
      <c r="G278" s="73"/>
      <c r="H278" s="74">
        <f t="shared" si="153"/>
        <v>365</v>
      </c>
      <c r="I278" s="75"/>
      <c r="J278" s="76">
        <v>36.6</v>
      </c>
      <c r="K278" s="77">
        <v>0.8</v>
      </c>
      <c r="L278" s="78">
        <f t="shared" si="142"/>
        <v>29.28</v>
      </c>
      <c r="M278" s="78">
        <v>15.2</v>
      </c>
      <c r="N278" s="80">
        <f t="shared" si="143"/>
        <v>0</v>
      </c>
      <c r="O278" s="80">
        <f t="shared" si="161"/>
        <v>0</v>
      </c>
      <c r="P278" s="264">
        <f t="shared" si="150"/>
        <v>0</v>
      </c>
      <c r="Q278" s="78">
        <v>8.1999999999999993</v>
      </c>
      <c r="R278" s="80">
        <f t="shared" si="154"/>
        <v>0</v>
      </c>
      <c r="S278" s="82"/>
      <c r="T278" s="80"/>
      <c r="U278" s="36" t="str">
        <f t="shared" si="152"/>
        <v xml:space="preserve"> </v>
      </c>
      <c r="V278" s="37"/>
      <c r="W278" s="147"/>
      <c r="X278" s="11"/>
      <c r="Y278" s="39">
        <f t="shared" si="162"/>
        <v>0</v>
      </c>
      <c r="Z278" s="180">
        <f t="shared" si="151"/>
        <v>0</v>
      </c>
      <c r="AA278" s="11">
        <f t="shared" si="163"/>
        <v>36.6</v>
      </c>
      <c r="AB278" s="11">
        <f t="shared" si="164"/>
        <v>29.28</v>
      </c>
      <c r="AC278" s="43">
        <v>0.7</v>
      </c>
      <c r="AD278" s="44">
        <f t="shared" si="148"/>
        <v>29.28</v>
      </c>
      <c r="AE278" s="12">
        <f t="shared" si="165"/>
        <v>0</v>
      </c>
      <c r="AF278" s="45">
        <v>0.37</v>
      </c>
      <c r="AG278" s="46">
        <f t="shared" si="155"/>
        <v>0</v>
      </c>
      <c r="AH278" s="11">
        <f t="shared" si="156"/>
        <v>0</v>
      </c>
      <c r="AI278" s="11"/>
      <c r="AJ278" s="11">
        <f t="shared" si="157"/>
        <v>0</v>
      </c>
      <c r="AK278" s="11"/>
      <c r="AL278" s="11">
        <f t="shared" si="158"/>
        <v>0</v>
      </c>
      <c r="AN278" s="11">
        <f t="shared" si="159"/>
        <v>0</v>
      </c>
      <c r="AO278" s="12">
        <f t="shared" si="160"/>
        <v>0</v>
      </c>
    </row>
    <row r="279" spans="1:41" ht="14.25" thickTop="1" thickBot="1" x14ac:dyDescent="0.25">
      <c r="A279" s="12" t="s">
        <v>26</v>
      </c>
      <c r="B279" s="324" t="s">
        <v>43</v>
      </c>
      <c r="C279" s="425" t="s">
        <v>529</v>
      </c>
      <c r="D279" s="71" t="s">
        <v>131</v>
      </c>
      <c r="E279" s="72" t="s">
        <v>6</v>
      </c>
      <c r="F279" s="382"/>
      <c r="G279" s="73"/>
      <c r="H279" s="74">
        <f t="shared" si="153"/>
        <v>365</v>
      </c>
      <c r="I279" s="75"/>
      <c r="J279" s="76">
        <v>36.6</v>
      </c>
      <c r="K279" s="77">
        <v>0.7</v>
      </c>
      <c r="L279" s="78">
        <f t="shared" si="142"/>
        <v>25.62</v>
      </c>
      <c r="M279" s="78">
        <v>15.2</v>
      </c>
      <c r="N279" s="80">
        <f t="shared" si="143"/>
        <v>0</v>
      </c>
      <c r="O279" s="80">
        <f t="shared" si="161"/>
        <v>0</v>
      </c>
      <c r="P279" s="264">
        <f t="shared" si="150"/>
        <v>0</v>
      </c>
      <c r="Q279" s="78">
        <v>3.8</v>
      </c>
      <c r="R279" s="80">
        <f t="shared" si="154"/>
        <v>0</v>
      </c>
      <c r="S279" s="82">
        <v>6.05</v>
      </c>
      <c r="T279" s="80">
        <f>F279*S279</f>
        <v>0</v>
      </c>
      <c r="U279" s="36" t="str">
        <f t="shared" si="152"/>
        <v xml:space="preserve"> </v>
      </c>
      <c r="V279" s="37"/>
      <c r="W279" s="147"/>
      <c r="X279" s="11"/>
      <c r="Y279" s="39">
        <f t="shared" si="162"/>
        <v>0</v>
      </c>
      <c r="Z279" s="180">
        <f t="shared" si="151"/>
        <v>0</v>
      </c>
      <c r="AA279" s="11">
        <f t="shared" si="163"/>
        <v>36.6</v>
      </c>
      <c r="AB279" s="11">
        <f t="shared" si="164"/>
        <v>25.62</v>
      </c>
      <c r="AC279" s="43">
        <v>0.7</v>
      </c>
      <c r="AD279" s="44">
        <f t="shared" si="148"/>
        <v>25.62</v>
      </c>
      <c r="AE279" s="12">
        <f t="shared" si="165"/>
        <v>0</v>
      </c>
      <c r="AF279" s="45">
        <v>0.37</v>
      </c>
      <c r="AG279" s="46">
        <f t="shared" si="155"/>
        <v>0</v>
      </c>
      <c r="AH279" s="11">
        <f t="shared" si="156"/>
        <v>0</v>
      </c>
      <c r="AI279" s="11"/>
      <c r="AJ279" s="11">
        <f t="shared" si="157"/>
        <v>0</v>
      </c>
      <c r="AK279" s="11"/>
      <c r="AL279" s="11">
        <f t="shared" si="158"/>
        <v>0</v>
      </c>
      <c r="AN279" s="11">
        <f t="shared" si="159"/>
        <v>0</v>
      </c>
      <c r="AO279" s="12">
        <f t="shared" si="160"/>
        <v>0</v>
      </c>
    </row>
    <row r="280" spans="1:41" ht="14.25" thickTop="1" thickBot="1" x14ac:dyDescent="0.25">
      <c r="A280" s="12" t="s">
        <v>26</v>
      </c>
      <c r="B280" s="324" t="s">
        <v>43</v>
      </c>
      <c r="C280" s="425" t="s">
        <v>529</v>
      </c>
      <c r="D280" s="201" t="s">
        <v>309</v>
      </c>
      <c r="E280" s="92" t="s">
        <v>5</v>
      </c>
      <c r="F280" s="382"/>
      <c r="G280" s="73"/>
      <c r="H280" s="74">
        <f t="shared" si="153"/>
        <v>365</v>
      </c>
      <c r="I280" s="75"/>
      <c r="J280" s="76">
        <v>34.799999999999997</v>
      </c>
      <c r="K280" s="77">
        <v>0.8</v>
      </c>
      <c r="L280" s="78">
        <f t="shared" si="142"/>
        <v>27.84</v>
      </c>
      <c r="M280" s="78">
        <v>14.4</v>
      </c>
      <c r="N280" s="80">
        <f t="shared" si="143"/>
        <v>0</v>
      </c>
      <c r="O280" s="80">
        <f t="shared" si="161"/>
        <v>0</v>
      </c>
      <c r="P280" s="264">
        <f t="shared" si="150"/>
        <v>0</v>
      </c>
      <c r="Q280" s="78">
        <v>8.1999999999999993</v>
      </c>
      <c r="R280" s="80">
        <f t="shared" si="154"/>
        <v>0</v>
      </c>
      <c r="S280" s="82"/>
      <c r="T280" s="80"/>
      <c r="U280" s="36" t="str">
        <f t="shared" ref="U280:U303" si="166">IF(T280&gt;0,(T280/1.1)," ")</f>
        <v xml:space="preserve"> </v>
      </c>
      <c r="V280" s="37"/>
      <c r="W280" s="147"/>
      <c r="X280" s="11"/>
      <c r="Y280" s="39">
        <f t="shared" si="162"/>
        <v>0</v>
      </c>
      <c r="Z280" s="180">
        <f t="shared" si="151"/>
        <v>0</v>
      </c>
      <c r="AA280" s="11">
        <f t="shared" si="163"/>
        <v>34.799999999999997</v>
      </c>
      <c r="AB280" s="11">
        <f t="shared" si="164"/>
        <v>27.84</v>
      </c>
      <c r="AC280" s="43">
        <v>0.7</v>
      </c>
      <c r="AD280" s="44">
        <f t="shared" si="148"/>
        <v>27.84</v>
      </c>
      <c r="AE280" s="12">
        <f t="shared" si="165"/>
        <v>0</v>
      </c>
      <c r="AF280" s="45">
        <v>0.37</v>
      </c>
      <c r="AG280" s="46">
        <f t="shared" si="155"/>
        <v>0</v>
      </c>
      <c r="AH280" s="11">
        <f t="shared" si="156"/>
        <v>0</v>
      </c>
      <c r="AI280" s="11"/>
      <c r="AJ280" s="11">
        <f t="shared" si="157"/>
        <v>0</v>
      </c>
      <c r="AK280" s="11"/>
      <c r="AL280" s="11">
        <f t="shared" si="158"/>
        <v>0</v>
      </c>
      <c r="AN280" s="11">
        <f t="shared" si="159"/>
        <v>0</v>
      </c>
      <c r="AO280" s="12">
        <f t="shared" si="160"/>
        <v>0</v>
      </c>
    </row>
    <row r="281" spans="1:41" ht="14.25" thickTop="1" thickBot="1" x14ac:dyDescent="0.25">
      <c r="A281" s="12" t="s">
        <v>26</v>
      </c>
      <c r="B281" s="324" t="s">
        <v>43</v>
      </c>
      <c r="C281" s="426" t="s">
        <v>529</v>
      </c>
      <c r="D281" s="210" t="s">
        <v>309</v>
      </c>
      <c r="E281" s="48" t="s">
        <v>6</v>
      </c>
      <c r="F281" s="386"/>
      <c r="G281" s="49"/>
      <c r="H281" s="50">
        <f t="shared" si="153"/>
        <v>365</v>
      </c>
      <c r="I281" s="51"/>
      <c r="J281" s="52">
        <v>34.799999999999997</v>
      </c>
      <c r="K281" s="53">
        <v>0.7</v>
      </c>
      <c r="L281" s="54">
        <f t="shared" si="142"/>
        <v>24.359999999999996</v>
      </c>
      <c r="M281" s="54">
        <v>14.4</v>
      </c>
      <c r="N281" s="55">
        <f t="shared" si="143"/>
        <v>0</v>
      </c>
      <c r="O281" s="55">
        <f t="shared" si="161"/>
        <v>0</v>
      </c>
      <c r="P281" s="350">
        <f t="shared" si="150"/>
        <v>0</v>
      </c>
      <c r="Q281" s="54">
        <v>3.8</v>
      </c>
      <c r="R281" s="55">
        <f t="shared" si="154"/>
        <v>0</v>
      </c>
      <c r="S281" s="154">
        <v>6.05</v>
      </c>
      <c r="T281" s="55">
        <f>F281*S281</f>
        <v>0</v>
      </c>
      <c r="U281" s="36" t="str">
        <f t="shared" si="166"/>
        <v xml:space="preserve"> </v>
      </c>
      <c r="V281" s="37"/>
      <c r="W281" s="147"/>
      <c r="X281" s="11"/>
      <c r="Y281" s="39">
        <f t="shared" si="162"/>
        <v>0</v>
      </c>
      <c r="Z281" s="180">
        <f t="shared" si="151"/>
        <v>0</v>
      </c>
      <c r="AA281" s="11">
        <f t="shared" si="163"/>
        <v>34.799999999999997</v>
      </c>
      <c r="AB281" s="11">
        <f t="shared" si="164"/>
        <v>24.359999999999996</v>
      </c>
      <c r="AC281" s="43">
        <v>0.7</v>
      </c>
      <c r="AD281" s="44">
        <f t="shared" si="148"/>
        <v>24.359999999999996</v>
      </c>
      <c r="AE281" s="12">
        <f t="shared" si="165"/>
        <v>0</v>
      </c>
      <c r="AF281" s="194">
        <v>0.37</v>
      </c>
      <c r="AG281" s="113">
        <f t="shared" si="155"/>
        <v>0</v>
      </c>
      <c r="AH281" s="11">
        <f t="shared" si="156"/>
        <v>0</v>
      </c>
      <c r="AI281" s="11"/>
      <c r="AJ281" s="11">
        <f t="shared" si="157"/>
        <v>0</v>
      </c>
      <c r="AK281" s="11"/>
      <c r="AL281" s="11">
        <f t="shared" si="158"/>
        <v>0</v>
      </c>
      <c r="AN281" s="11">
        <f t="shared" si="159"/>
        <v>0</v>
      </c>
      <c r="AO281" s="12">
        <f t="shared" si="160"/>
        <v>0</v>
      </c>
    </row>
    <row r="282" spans="1:41" ht="13.5" customHeight="1" thickBot="1" x14ac:dyDescent="0.25">
      <c r="A282" s="12" t="s">
        <v>26</v>
      </c>
      <c r="B282" s="324" t="s">
        <v>43</v>
      </c>
      <c r="C282" s="430" t="s">
        <v>530</v>
      </c>
      <c r="D282" s="71" t="s">
        <v>310</v>
      </c>
      <c r="E282" s="92" t="s">
        <v>5</v>
      </c>
      <c r="F282" s="382"/>
      <c r="G282" s="73"/>
      <c r="H282" s="74">
        <f t="shared" si="153"/>
        <v>365</v>
      </c>
      <c r="I282" s="75"/>
      <c r="J282" s="76">
        <v>38.1</v>
      </c>
      <c r="K282" s="77">
        <v>0.8</v>
      </c>
      <c r="L282" s="31">
        <f t="shared" si="142"/>
        <v>30.480000000000004</v>
      </c>
      <c r="M282" s="78">
        <v>15.8</v>
      </c>
      <c r="N282" s="80">
        <f t="shared" si="143"/>
        <v>0</v>
      </c>
      <c r="O282" s="80">
        <f t="shared" si="161"/>
        <v>0</v>
      </c>
      <c r="P282" s="264">
        <f t="shared" si="150"/>
        <v>0</v>
      </c>
      <c r="Q282" s="78">
        <v>8.8000000000000007</v>
      </c>
      <c r="R282" s="80">
        <f t="shared" si="154"/>
        <v>0</v>
      </c>
      <c r="S282" s="82"/>
      <c r="T282" s="80"/>
      <c r="U282" s="36" t="str">
        <f t="shared" si="166"/>
        <v xml:space="preserve"> </v>
      </c>
      <c r="V282" s="37"/>
      <c r="W282" s="147"/>
      <c r="X282" s="11"/>
      <c r="Y282" s="39">
        <f t="shared" si="162"/>
        <v>0</v>
      </c>
      <c r="Z282" s="180">
        <f t="shared" si="151"/>
        <v>0</v>
      </c>
      <c r="AA282" s="11">
        <f t="shared" si="163"/>
        <v>38.1</v>
      </c>
      <c r="AB282" s="11">
        <f t="shared" si="164"/>
        <v>30.480000000000004</v>
      </c>
      <c r="AC282" s="43">
        <v>0.7</v>
      </c>
      <c r="AD282" s="44">
        <f t="shared" ref="AD282:AD289" si="167">Z282+AB282</f>
        <v>30.480000000000004</v>
      </c>
      <c r="AE282" s="12">
        <f t="shared" si="165"/>
        <v>0</v>
      </c>
      <c r="AF282" s="156">
        <v>0.38</v>
      </c>
      <c r="AG282" s="157">
        <f t="shared" si="155"/>
        <v>0</v>
      </c>
      <c r="AH282" s="11">
        <f t="shared" si="156"/>
        <v>0</v>
      </c>
      <c r="AI282" s="11"/>
      <c r="AJ282" s="11">
        <f t="shared" si="157"/>
        <v>0</v>
      </c>
      <c r="AK282" s="11"/>
      <c r="AL282" s="11">
        <f t="shared" si="158"/>
        <v>0</v>
      </c>
      <c r="AN282" s="11">
        <f t="shared" si="159"/>
        <v>0</v>
      </c>
      <c r="AO282" s="12">
        <f t="shared" si="160"/>
        <v>0</v>
      </c>
    </row>
    <row r="283" spans="1:41" ht="14.25" thickTop="1" thickBot="1" x14ac:dyDescent="0.25">
      <c r="A283" s="12" t="s">
        <v>26</v>
      </c>
      <c r="B283" s="324" t="s">
        <v>43</v>
      </c>
      <c r="C283" s="425" t="s">
        <v>530</v>
      </c>
      <c r="D283" s="71" t="s">
        <v>310</v>
      </c>
      <c r="E283" s="72" t="s">
        <v>6</v>
      </c>
      <c r="F283" s="382"/>
      <c r="G283" s="73"/>
      <c r="H283" s="74">
        <f t="shared" si="153"/>
        <v>365</v>
      </c>
      <c r="I283" s="75"/>
      <c r="J283" s="76">
        <v>38.1</v>
      </c>
      <c r="K283" s="77">
        <v>0.7</v>
      </c>
      <c r="L283" s="78">
        <f t="shared" si="142"/>
        <v>26.669999999999998</v>
      </c>
      <c r="M283" s="78">
        <v>15.8</v>
      </c>
      <c r="N283" s="80">
        <f t="shared" si="143"/>
        <v>0</v>
      </c>
      <c r="O283" s="80">
        <f t="shared" si="161"/>
        <v>0</v>
      </c>
      <c r="P283" s="264">
        <f t="shared" si="150"/>
        <v>0</v>
      </c>
      <c r="Q283" s="78">
        <v>4.0999999999999996</v>
      </c>
      <c r="R283" s="80">
        <f t="shared" si="154"/>
        <v>0</v>
      </c>
      <c r="S283" s="82">
        <v>6.38</v>
      </c>
      <c r="T283" s="80">
        <f>F283*S283</f>
        <v>0</v>
      </c>
      <c r="U283" s="36" t="str">
        <f t="shared" si="166"/>
        <v xml:space="preserve"> </v>
      </c>
      <c r="V283" s="37"/>
      <c r="W283" s="147"/>
      <c r="X283" s="11"/>
      <c r="Y283" s="39">
        <f t="shared" si="162"/>
        <v>0</v>
      </c>
      <c r="Z283" s="180">
        <f t="shared" si="151"/>
        <v>0</v>
      </c>
      <c r="AA283" s="11">
        <f t="shared" si="163"/>
        <v>38.1</v>
      </c>
      <c r="AB283" s="11">
        <f t="shared" si="164"/>
        <v>26.669999999999998</v>
      </c>
      <c r="AC283" s="43">
        <v>0.7</v>
      </c>
      <c r="AD283" s="44">
        <f t="shared" si="167"/>
        <v>26.669999999999998</v>
      </c>
      <c r="AE283" s="12">
        <f t="shared" si="165"/>
        <v>0</v>
      </c>
      <c r="AF283" s="45">
        <v>0.38</v>
      </c>
      <c r="AG283" s="46">
        <f t="shared" si="155"/>
        <v>0</v>
      </c>
      <c r="AH283" s="11">
        <f t="shared" si="156"/>
        <v>0</v>
      </c>
      <c r="AI283" s="11"/>
      <c r="AJ283" s="11">
        <f t="shared" si="157"/>
        <v>0</v>
      </c>
      <c r="AK283" s="11"/>
      <c r="AL283" s="11">
        <f t="shared" si="158"/>
        <v>0</v>
      </c>
      <c r="AN283" s="11">
        <f t="shared" si="159"/>
        <v>0</v>
      </c>
      <c r="AO283" s="12">
        <f t="shared" si="160"/>
        <v>0</v>
      </c>
    </row>
    <row r="284" spans="1:41" ht="14.25" thickTop="1" thickBot="1" x14ac:dyDescent="0.25">
      <c r="A284" s="12" t="s">
        <v>26</v>
      </c>
      <c r="B284" s="324" t="s">
        <v>43</v>
      </c>
      <c r="C284" s="425" t="s">
        <v>530</v>
      </c>
      <c r="D284" s="71" t="s">
        <v>311</v>
      </c>
      <c r="E284" s="92" t="s">
        <v>5</v>
      </c>
      <c r="F284" s="382"/>
      <c r="G284" s="73"/>
      <c r="H284" s="74">
        <f t="shared" si="153"/>
        <v>365</v>
      </c>
      <c r="I284" s="75"/>
      <c r="J284" s="76">
        <v>36.200000000000003</v>
      </c>
      <c r="K284" s="77">
        <v>0.8</v>
      </c>
      <c r="L284" s="78">
        <f t="shared" si="142"/>
        <v>28.960000000000004</v>
      </c>
      <c r="M284" s="78">
        <v>14.7</v>
      </c>
      <c r="N284" s="80">
        <f t="shared" si="143"/>
        <v>0</v>
      </c>
      <c r="O284" s="80">
        <f t="shared" si="161"/>
        <v>0</v>
      </c>
      <c r="P284" s="264">
        <f t="shared" si="150"/>
        <v>0</v>
      </c>
      <c r="Q284" s="78">
        <v>8.8000000000000007</v>
      </c>
      <c r="R284" s="80">
        <f t="shared" si="154"/>
        <v>0</v>
      </c>
      <c r="S284" s="82"/>
      <c r="T284" s="80"/>
      <c r="U284" s="36" t="str">
        <f t="shared" si="166"/>
        <v xml:space="preserve"> </v>
      </c>
      <c r="V284" s="37"/>
      <c r="W284" s="147"/>
      <c r="X284" s="11"/>
      <c r="Y284" s="39">
        <f t="shared" si="162"/>
        <v>0</v>
      </c>
      <c r="Z284" s="180">
        <f t="shared" si="151"/>
        <v>0</v>
      </c>
      <c r="AA284" s="11">
        <f t="shared" si="163"/>
        <v>36.200000000000003</v>
      </c>
      <c r="AB284" s="11">
        <f t="shared" si="164"/>
        <v>28.960000000000004</v>
      </c>
      <c r="AC284" s="43">
        <v>0.7</v>
      </c>
      <c r="AD284" s="44">
        <f t="shared" si="167"/>
        <v>28.960000000000004</v>
      </c>
      <c r="AE284" s="12">
        <f t="shared" si="165"/>
        <v>0</v>
      </c>
      <c r="AF284" s="45">
        <v>0.38</v>
      </c>
      <c r="AG284" s="46">
        <f t="shared" si="155"/>
        <v>0</v>
      </c>
      <c r="AH284" s="11">
        <f t="shared" si="156"/>
        <v>0</v>
      </c>
      <c r="AI284" s="11"/>
      <c r="AJ284" s="11">
        <f t="shared" si="157"/>
        <v>0</v>
      </c>
      <c r="AK284" s="11"/>
      <c r="AL284" s="11">
        <f t="shared" si="158"/>
        <v>0</v>
      </c>
      <c r="AN284" s="11">
        <f t="shared" si="159"/>
        <v>0</v>
      </c>
      <c r="AO284" s="12">
        <f t="shared" si="160"/>
        <v>0</v>
      </c>
    </row>
    <row r="285" spans="1:41" ht="14.25" thickTop="1" thickBot="1" x14ac:dyDescent="0.25">
      <c r="A285" s="12" t="s">
        <v>26</v>
      </c>
      <c r="B285" s="324" t="s">
        <v>43</v>
      </c>
      <c r="C285" s="426" t="s">
        <v>530</v>
      </c>
      <c r="D285" s="95" t="s">
        <v>311</v>
      </c>
      <c r="E285" s="48" t="s">
        <v>6</v>
      </c>
      <c r="F285" s="381"/>
      <c r="G285" s="49"/>
      <c r="H285" s="74">
        <f t="shared" si="153"/>
        <v>365</v>
      </c>
      <c r="I285" s="51"/>
      <c r="J285" s="52">
        <v>36.200000000000003</v>
      </c>
      <c r="K285" s="53">
        <v>0.7</v>
      </c>
      <c r="L285" s="54">
        <f t="shared" si="142"/>
        <v>25.34</v>
      </c>
      <c r="M285" s="54">
        <v>14.7</v>
      </c>
      <c r="N285" s="55">
        <f t="shared" si="143"/>
        <v>0</v>
      </c>
      <c r="O285" s="55">
        <f t="shared" si="161"/>
        <v>0</v>
      </c>
      <c r="P285" s="290">
        <f t="shared" si="150"/>
        <v>0</v>
      </c>
      <c r="Q285" s="54">
        <v>4.0999999999999996</v>
      </c>
      <c r="R285" s="55">
        <f t="shared" si="154"/>
        <v>0</v>
      </c>
      <c r="S285" s="57">
        <v>6.38</v>
      </c>
      <c r="T285" s="55">
        <f>F285*S285</f>
        <v>0</v>
      </c>
      <c r="U285" s="36" t="str">
        <f t="shared" si="166"/>
        <v xml:space="preserve"> </v>
      </c>
      <c r="V285" s="37"/>
      <c r="W285" s="147"/>
      <c r="X285" s="11"/>
      <c r="Y285" s="39">
        <f t="shared" si="162"/>
        <v>0</v>
      </c>
      <c r="Z285" s="180">
        <f t="shared" si="151"/>
        <v>0</v>
      </c>
      <c r="AA285" s="11">
        <f t="shared" si="163"/>
        <v>36.200000000000003</v>
      </c>
      <c r="AB285" s="11">
        <f t="shared" si="164"/>
        <v>25.34</v>
      </c>
      <c r="AC285" s="43">
        <v>0.7</v>
      </c>
      <c r="AD285" s="44">
        <f t="shared" si="167"/>
        <v>25.34</v>
      </c>
      <c r="AE285" s="12">
        <f t="shared" si="165"/>
        <v>0</v>
      </c>
      <c r="AF285" s="194">
        <v>0.38</v>
      </c>
      <c r="AG285" s="113">
        <f t="shared" si="155"/>
        <v>0</v>
      </c>
      <c r="AH285" s="11">
        <f t="shared" si="156"/>
        <v>0</v>
      </c>
      <c r="AI285" s="11"/>
      <c r="AJ285" s="11">
        <f t="shared" si="157"/>
        <v>0</v>
      </c>
      <c r="AK285" s="11"/>
      <c r="AL285" s="11">
        <f t="shared" si="158"/>
        <v>0</v>
      </c>
      <c r="AN285" s="11">
        <f t="shared" si="159"/>
        <v>0</v>
      </c>
      <c r="AO285" s="12">
        <f t="shared" si="160"/>
        <v>0</v>
      </c>
    </row>
    <row r="286" spans="1:41" ht="13.5" customHeight="1" thickBot="1" x14ac:dyDescent="0.25">
      <c r="A286" s="12" t="s">
        <v>26</v>
      </c>
      <c r="B286" s="324" t="s">
        <v>43</v>
      </c>
      <c r="C286" s="430" t="s">
        <v>531</v>
      </c>
      <c r="D286" s="71" t="s">
        <v>312</v>
      </c>
      <c r="E286" s="92" t="s">
        <v>5</v>
      </c>
      <c r="F286" s="382"/>
      <c r="G286" s="73"/>
      <c r="H286" s="74">
        <f t="shared" si="153"/>
        <v>365</v>
      </c>
      <c r="I286" s="75"/>
      <c r="J286" s="76">
        <v>39.700000000000003</v>
      </c>
      <c r="K286" s="77">
        <v>0.8</v>
      </c>
      <c r="L286" s="31">
        <f t="shared" si="142"/>
        <v>31.760000000000005</v>
      </c>
      <c r="M286" s="78">
        <v>16.3</v>
      </c>
      <c r="N286" s="80">
        <f t="shared" si="143"/>
        <v>0</v>
      </c>
      <c r="O286" s="80">
        <f t="shared" si="161"/>
        <v>0</v>
      </c>
      <c r="P286" s="264">
        <f t="shared" ref="P286:P289" si="168">F286*M286</f>
        <v>0</v>
      </c>
      <c r="Q286" s="81">
        <v>9.4</v>
      </c>
      <c r="R286" s="80">
        <f t="shared" si="154"/>
        <v>0</v>
      </c>
      <c r="S286" s="82"/>
      <c r="T286" s="80"/>
      <c r="U286" s="36" t="str">
        <f t="shared" si="166"/>
        <v xml:space="preserve"> </v>
      </c>
      <c r="V286" s="37"/>
      <c r="W286" s="147"/>
      <c r="X286" s="11"/>
      <c r="Y286" s="39">
        <f t="shared" si="162"/>
        <v>0</v>
      </c>
      <c r="Z286" s="180">
        <f t="shared" ref="Z286:Z289" si="169">Y286*AC286</f>
        <v>0</v>
      </c>
      <c r="AA286" s="11">
        <f t="shared" si="163"/>
        <v>39.700000000000003</v>
      </c>
      <c r="AB286" s="11">
        <f t="shared" si="164"/>
        <v>31.760000000000005</v>
      </c>
      <c r="AC286" s="43">
        <v>0.7</v>
      </c>
      <c r="AD286" s="44">
        <f t="shared" si="167"/>
        <v>31.760000000000005</v>
      </c>
      <c r="AE286" s="12">
        <f t="shared" si="165"/>
        <v>0</v>
      </c>
      <c r="AF286" s="156">
        <v>0.39</v>
      </c>
      <c r="AG286" s="157">
        <f t="shared" si="155"/>
        <v>0</v>
      </c>
      <c r="AH286" s="11">
        <f t="shared" si="156"/>
        <v>0</v>
      </c>
      <c r="AI286" s="11"/>
      <c r="AJ286" s="11">
        <f t="shared" si="157"/>
        <v>0</v>
      </c>
      <c r="AK286" s="11"/>
      <c r="AL286" s="11">
        <f t="shared" si="158"/>
        <v>0</v>
      </c>
      <c r="AN286" s="11">
        <f t="shared" si="159"/>
        <v>0</v>
      </c>
      <c r="AO286" s="12">
        <f t="shared" si="160"/>
        <v>0</v>
      </c>
    </row>
    <row r="287" spans="1:41" ht="14.25" thickTop="1" thickBot="1" x14ac:dyDescent="0.25">
      <c r="A287" s="12" t="s">
        <v>26</v>
      </c>
      <c r="B287" s="324" t="s">
        <v>43</v>
      </c>
      <c r="C287" s="425" t="s">
        <v>531</v>
      </c>
      <c r="D287" s="71" t="s">
        <v>312</v>
      </c>
      <c r="E287" s="72" t="s">
        <v>6</v>
      </c>
      <c r="F287" s="382"/>
      <c r="G287" s="73"/>
      <c r="H287" s="74">
        <f t="shared" si="153"/>
        <v>365</v>
      </c>
      <c r="I287" s="75"/>
      <c r="J287" s="76">
        <v>39.700000000000003</v>
      </c>
      <c r="K287" s="77">
        <v>0.7</v>
      </c>
      <c r="L287" s="78">
        <f t="shared" si="142"/>
        <v>27.79</v>
      </c>
      <c r="M287" s="78">
        <v>16.3</v>
      </c>
      <c r="N287" s="80">
        <f t="shared" si="143"/>
        <v>0</v>
      </c>
      <c r="O287" s="80">
        <f t="shared" si="161"/>
        <v>0</v>
      </c>
      <c r="P287" s="264">
        <f t="shared" si="168"/>
        <v>0</v>
      </c>
      <c r="Q287" s="81">
        <v>4.4000000000000004</v>
      </c>
      <c r="R287" s="80">
        <f t="shared" si="154"/>
        <v>0</v>
      </c>
      <c r="S287" s="82">
        <v>6.71</v>
      </c>
      <c r="T287" s="80">
        <f>F287*S287</f>
        <v>0</v>
      </c>
      <c r="U287" s="36" t="str">
        <f t="shared" si="166"/>
        <v xml:space="preserve"> </v>
      </c>
      <c r="V287" s="37"/>
      <c r="W287" s="147"/>
      <c r="X287" s="11"/>
      <c r="Y287" s="39">
        <f t="shared" si="162"/>
        <v>0</v>
      </c>
      <c r="Z287" s="180">
        <f t="shared" si="169"/>
        <v>0</v>
      </c>
      <c r="AA287" s="11">
        <f t="shared" si="163"/>
        <v>39.700000000000003</v>
      </c>
      <c r="AB287" s="11">
        <f t="shared" si="164"/>
        <v>27.79</v>
      </c>
      <c r="AC287" s="43">
        <v>0.7</v>
      </c>
      <c r="AD287" s="44">
        <f t="shared" si="167"/>
        <v>27.79</v>
      </c>
      <c r="AE287" s="12">
        <f t="shared" si="165"/>
        <v>0</v>
      </c>
      <c r="AF287" s="45">
        <v>0.39</v>
      </c>
      <c r="AG287" s="46">
        <f t="shared" si="155"/>
        <v>0</v>
      </c>
      <c r="AH287" s="11">
        <f t="shared" si="156"/>
        <v>0</v>
      </c>
      <c r="AI287" s="11"/>
      <c r="AJ287" s="11">
        <f t="shared" si="157"/>
        <v>0</v>
      </c>
      <c r="AK287" s="11"/>
      <c r="AL287" s="11">
        <f t="shared" si="158"/>
        <v>0</v>
      </c>
      <c r="AN287" s="11">
        <f t="shared" si="159"/>
        <v>0</v>
      </c>
      <c r="AO287" s="12">
        <f t="shared" si="160"/>
        <v>0</v>
      </c>
    </row>
    <row r="288" spans="1:41" ht="14.25" thickTop="1" thickBot="1" x14ac:dyDescent="0.25">
      <c r="A288" s="12" t="s">
        <v>26</v>
      </c>
      <c r="B288" s="324" t="s">
        <v>43</v>
      </c>
      <c r="C288" s="425" t="s">
        <v>531</v>
      </c>
      <c r="D288" s="201" t="s">
        <v>313</v>
      </c>
      <c r="E288" s="92" t="s">
        <v>5</v>
      </c>
      <c r="F288" s="385"/>
      <c r="G288" s="73"/>
      <c r="H288" s="74">
        <f t="shared" si="153"/>
        <v>365</v>
      </c>
      <c r="I288" s="75"/>
      <c r="J288" s="76">
        <v>37.700000000000003</v>
      </c>
      <c r="K288" s="77">
        <v>0.8</v>
      </c>
      <c r="L288" s="78">
        <f t="shared" si="142"/>
        <v>30.160000000000004</v>
      </c>
      <c r="M288" s="78">
        <v>15.2</v>
      </c>
      <c r="N288" s="80">
        <f t="shared" si="143"/>
        <v>0</v>
      </c>
      <c r="O288" s="80">
        <f t="shared" si="161"/>
        <v>0</v>
      </c>
      <c r="P288" s="264">
        <f t="shared" si="168"/>
        <v>0</v>
      </c>
      <c r="Q288" s="81">
        <v>9.4</v>
      </c>
      <c r="R288" s="80">
        <f t="shared" ref="R288:R317" si="170">F288*Q288</f>
        <v>0</v>
      </c>
      <c r="S288" s="153"/>
      <c r="T288" s="80"/>
      <c r="U288" s="36" t="str">
        <f t="shared" si="166"/>
        <v xml:space="preserve"> </v>
      </c>
      <c r="V288" s="37"/>
      <c r="W288" s="147"/>
      <c r="X288" s="11"/>
      <c r="Y288" s="39">
        <f t="shared" si="162"/>
        <v>0</v>
      </c>
      <c r="Z288" s="180">
        <f t="shared" si="169"/>
        <v>0</v>
      </c>
      <c r="AA288" s="11">
        <f t="shared" si="163"/>
        <v>37.700000000000003</v>
      </c>
      <c r="AB288" s="11">
        <f t="shared" si="164"/>
        <v>30.160000000000004</v>
      </c>
      <c r="AC288" s="43">
        <v>0.7</v>
      </c>
      <c r="AD288" s="44">
        <f t="shared" si="167"/>
        <v>30.160000000000004</v>
      </c>
      <c r="AE288" s="12">
        <f t="shared" si="165"/>
        <v>0</v>
      </c>
      <c r="AF288" s="45">
        <v>0.39</v>
      </c>
      <c r="AG288" s="46">
        <f t="shared" ref="AG288:AG317" si="171">F288*AF288</f>
        <v>0</v>
      </c>
      <c r="AH288" s="11">
        <f t="shared" ref="AH288:AH317" si="172">IF(G288=365,IF(I288=1,T288,0),0)</f>
        <v>0</v>
      </c>
      <c r="AI288" s="11"/>
      <c r="AJ288" s="11">
        <f t="shared" ref="AJ288:AJ317" si="173">IF(G288=365,IF(I288=1,U288,0),0)</f>
        <v>0</v>
      </c>
      <c r="AK288" s="11"/>
      <c r="AL288" s="11">
        <f t="shared" ref="AL288:AL317" si="174">IF(G288=365,IF(I288=1,R288,0),0)</f>
        <v>0</v>
      </c>
      <c r="AN288" s="11">
        <f t="shared" ref="AN288:AN317" si="175">IF(G288=365,IF(I288=1,O288,0),0)</f>
        <v>0</v>
      </c>
      <c r="AO288" s="12">
        <f t="shared" ref="AO288:AO317" si="176">IF(G288=365,IF(I288=1,P288,0),0)</f>
        <v>0</v>
      </c>
    </row>
    <row r="289" spans="1:41" ht="14.25" thickTop="1" thickBot="1" x14ac:dyDescent="0.25">
      <c r="A289" s="12" t="s">
        <v>26</v>
      </c>
      <c r="B289" s="324" t="s">
        <v>43</v>
      </c>
      <c r="C289" s="426" t="s">
        <v>531</v>
      </c>
      <c r="D289" s="210" t="s">
        <v>313</v>
      </c>
      <c r="E289" s="48" t="s">
        <v>6</v>
      </c>
      <c r="F289" s="386"/>
      <c r="G289" s="49"/>
      <c r="H289" s="50">
        <f t="shared" si="153"/>
        <v>365</v>
      </c>
      <c r="I289" s="51"/>
      <c r="J289" s="52">
        <v>37.700000000000003</v>
      </c>
      <c r="K289" s="53">
        <v>0.7</v>
      </c>
      <c r="L289" s="54">
        <f t="shared" si="142"/>
        <v>26.39</v>
      </c>
      <c r="M289" s="54">
        <v>15.2</v>
      </c>
      <c r="N289" s="55">
        <f t="shared" si="143"/>
        <v>0</v>
      </c>
      <c r="O289" s="55">
        <f t="shared" si="161"/>
        <v>0</v>
      </c>
      <c r="P289" s="350">
        <f t="shared" si="168"/>
        <v>0</v>
      </c>
      <c r="Q289" s="56">
        <v>4.4000000000000004</v>
      </c>
      <c r="R289" s="55">
        <f t="shared" si="170"/>
        <v>0</v>
      </c>
      <c r="S289" s="154">
        <v>6.71</v>
      </c>
      <c r="T289" s="55">
        <f>F289*S289</f>
        <v>0</v>
      </c>
      <c r="U289" s="36" t="str">
        <f t="shared" si="166"/>
        <v xml:space="preserve"> </v>
      </c>
      <c r="V289" s="37"/>
      <c r="W289" s="147"/>
      <c r="X289" s="11"/>
      <c r="Y289" s="39">
        <f t="shared" si="162"/>
        <v>0</v>
      </c>
      <c r="Z289" s="180">
        <f t="shared" si="169"/>
        <v>0</v>
      </c>
      <c r="AA289" s="11">
        <f t="shared" si="163"/>
        <v>37.700000000000003</v>
      </c>
      <c r="AB289" s="11">
        <f t="shared" si="164"/>
        <v>26.39</v>
      </c>
      <c r="AC289" s="43">
        <v>0.7</v>
      </c>
      <c r="AD289" s="44">
        <f t="shared" si="167"/>
        <v>26.39</v>
      </c>
      <c r="AE289" s="12">
        <f t="shared" si="165"/>
        <v>0</v>
      </c>
      <c r="AF289" s="194">
        <v>0.39</v>
      </c>
      <c r="AG289" s="113">
        <f t="shared" si="171"/>
        <v>0</v>
      </c>
      <c r="AH289" s="11">
        <f t="shared" si="172"/>
        <v>0</v>
      </c>
      <c r="AI289" s="11"/>
      <c r="AJ289" s="11">
        <f t="shared" si="173"/>
        <v>0</v>
      </c>
      <c r="AK289" s="11"/>
      <c r="AL289" s="11">
        <f t="shared" si="174"/>
        <v>0</v>
      </c>
      <c r="AN289" s="11">
        <f t="shared" si="175"/>
        <v>0</v>
      </c>
      <c r="AO289" s="12">
        <f t="shared" si="176"/>
        <v>0</v>
      </c>
    </row>
    <row r="290" spans="1:41" ht="13.5" thickBot="1" x14ac:dyDescent="0.25">
      <c r="A290" s="12" t="s">
        <v>26</v>
      </c>
      <c r="B290" s="324" t="s">
        <v>43</v>
      </c>
      <c r="C290" s="423" t="s">
        <v>521</v>
      </c>
      <c r="D290" s="159"/>
      <c r="E290" s="25" t="s">
        <v>5</v>
      </c>
      <c r="F290" s="383"/>
      <c r="G290" s="160"/>
      <c r="H290" s="27">
        <f t="shared" si="153"/>
        <v>365</v>
      </c>
      <c r="I290" s="161"/>
      <c r="J290" s="162" t="s">
        <v>14</v>
      </c>
      <c r="K290" s="163"/>
      <c r="L290" s="31" t="s">
        <v>14</v>
      </c>
      <c r="M290" s="164" t="s">
        <v>14</v>
      </c>
      <c r="N290" s="165"/>
      <c r="O290" s="165"/>
      <c r="P290" s="352"/>
      <c r="Q290" s="1"/>
      <c r="R290" s="166">
        <f t="shared" si="170"/>
        <v>0</v>
      </c>
      <c r="S290" s="167"/>
      <c r="T290" s="166"/>
      <c r="U290" s="36" t="str">
        <f t="shared" si="166"/>
        <v xml:space="preserve"> </v>
      </c>
      <c r="V290" s="37"/>
      <c r="W290" s="211"/>
      <c r="X290" s="11"/>
      <c r="Y290" s="39"/>
      <c r="Z290" s="180"/>
      <c r="AA290" s="11"/>
      <c r="AB290" s="11"/>
      <c r="AC290" s="43">
        <v>0.7</v>
      </c>
      <c r="AD290" s="197"/>
      <c r="AE290" s="12"/>
      <c r="AF290" s="156">
        <v>0.2</v>
      </c>
      <c r="AG290" s="157">
        <f t="shared" si="171"/>
        <v>0</v>
      </c>
      <c r="AH290" s="11">
        <f t="shared" si="172"/>
        <v>0</v>
      </c>
      <c r="AI290" s="11"/>
      <c r="AJ290" s="11">
        <f t="shared" si="173"/>
        <v>0</v>
      </c>
      <c r="AK290" s="11"/>
      <c r="AL290" s="11">
        <f t="shared" si="174"/>
        <v>0</v>
      </c>
      <c r="AN290" s="11">
        <f t="shared" si="175"/>
        <v>0</v>
      </c>
      <c r="AO290" s="12">
        <f t="shared" si="176"/>
        <v>0</v>
      </c>
    </row>
    <row r="291" spans="1:41" ht="14.25" thickTop="1" thickBot="1" x14ac:dyDescent="0.25">
      <c r="A291" s="12" t="s">
        <v>26</v>
      </c>
      <c r="B291" s="324" t="s">
        <v>43</v>
      </c>
      <c r="C291" s="431" t="s">
        <v>521</v>
      </c>
      <c r="D291" s="126"/>
      <c r="E291" s="48" t="s">
        <v>6</v>
      </c>
      <c r="F291" s="381"/>
      <c r="G291" s="127"/>
      <c r="H291" s="50">
        <f t="shared" si="153"/>
        <v>365</v>
      </c>
      <c r="I291" s="170"/>
      <c r="J291" s="171" t="s">
        <v>14</v>
      </c>
      <c r="K291" s="172"/>
      <c r="L291" s="54" t="s">
        <v>14</v>
      </c>
      <c r="M291" s="173" t="s">
        <v>14</v>
      </c>
      <c r="N291" s="174"/>
      <c r="O291" s="174"/>
      <c r="P291" s="353"/>
      <c r="Q291" s="2"/>
      <c r="R291" s="135">
        <f t="shared" si="170"/>
        <v>0</v>
      </c>
      <c r="S291" s="5"/>
      <c r="T291" s="135">
        <f>F291*S291</f>
        <v>0</v>
      </c>
      <c r="U291" s="36" t="str">
        <f t="shared" si="166"/>
        <v xml:space="preserve"> </v>
      </c>
      <c r="V291" s="37"/>
      <c r="W291" s="211"/>
      <c r="X291" s="11"/>
      <c r="Y291" s="39"/>
      <c r="Z291" s="11"/>
      <c r="AA291" s="11"/>
      <c r="AB291" s="11"/>
      <c r="AC291" s="43">
        <v>0.7</v>
      </c>
      <c r="AD291" s="199"/>
      <c r="AE291" s="12"/>
      <c r="AF291" s="194">
        <v>0.2</v>
      </c>
      <c r="AG291" s="113">
        <f t="shared" si="171"/>
        <v>0</v>
      </c>
      <c r="AH291" s="11">
        <f t="shared" si="172"/>
        <v>0</v>
      </c>
      <c r="AI291" s="11"/>
      <c r="AJ291" s="11">
        <f t="shared" si="173"/>
        <v>0</v>
      </c>
      <c r="AK291" s="11"/>
      <c r="AL291" s="11">
        <f t="shared" si="174"/>
        <v>0</v>
      </c>
      <c r="AN291" s="11">
        <f t="shared" si="175"/>
        <v>0</v>
      </c>
      <c r="AO291" s="12">
        <f t="shared" si="176"/>
        <v>0</v>
      </c>
    </row>
    <row r="292" spans="1:41" ht="13.5" customHeight="1" thickBot="1" x14ac:dyDescent="0.25">
      <c r="A292" s="12" t="s">
        <v>26</v>
      </c>
      <c r="B292" s="324" t="s">
        <v>43</v>
      </c>
      <c r="C292" s="432" t="s">
        <v>520</v>
      </c>
      <c r="D292" s="105" t="s">
        <v>132</v>
      </c>
      <c r="E292" s="25" t="s">
        <v>5</v>
      </c>
      <c r="F292" s="388"/>
      <c r="G292" s="107"/>
      <c r="H292" s="27">
        <f t="shared" si="153"/>
        <v>365</v>
      </c>
      <c r="I292" s="108"/>
      <c r="J292" s="29">
        <v>3.8</v>
      </c>
      <c r="K292" s="77">
        <v>0.8</v>
      </c>
      <c r="L292" s="31">
        <f t="shared" ref="L292:L317" si="177">AD292</f>
        <v>3.04</v>
      </c>
      <c r="M292" s="31">
        <v>1.4</v>
      </c>
      <c r="N292" s="33">
        <f t="shared" ref="N292:N317" si="178">F292*J292</f>
        <v>0</v>
      </c>
      <c r="O292" s="33">
        <f t="shared" ref="O292:O317" si="179">L292*F292</f>
        <v>0</v>
      </c>
      <c r="P292" s="349">
        <f t="shared" ref="P292:P317" si="180">F292*M292</f>
        <v>0</v>
      </c>
      <c r="Q292" s="34">
        <v>0.7</v>
      </c>
      <c r="R292" s="33">
        <f t="shared" si="170"/>
        <v>0</v>
      </c>
      <c r="S292" s="158"/>
      <c r="T292" s="33"/>
      <c r="U292" s="36" t="str">
        <f t="shared" si="166"/>
        <v xml:space="preserve"> </v>
      </c>
      <c r="V292" s="37"/>
      <c r="W292" s="147"/>
      <c r="X292" s="11"/>
      <c r="Y292" s="39">
        <f t="shared" ref="Y292:Y317" si="181">J292*(G292*I292)/365</f>
        <v>0</v>
      </c>
      <c r="Z292" s="180">
        <f t="shared" ref="Z292:Z317" si="182">Y292*AC292</f>
        <v>0</v>
      </c>
      <c r="AA292" s="11">
        <f t="shared" ref="AA292:AA317" si="183">J292*(H292+(G292*(1-I292)))/365</f>
        <v>3.8</v>
      </c>
      <c r="AB292" s="11">
        <f t="shared" ref="AB292:AB317" si="184">AA292*K292</f>
        <v>3.04</v>
      </c>
      <c r="AC292" s="43">
        <v>0.7</v>
      </c>
      <c r="AD292" s="44">
        <f t="shared" ref="AD292:AD317" si="185">Z292+AB292</f>
        <v>3.04</v>
      </c>
      <c r="AE292" s="12">
        <f t="shared" ref="AE292:AE317" si="186">F292*J292</f>
        <v>0</v>
      </c>
      <c r="AF292" s="156">
        <v>0.2</v>
      </c>
      <c r="AG292" s="157">
        <f t="shared" si="171"/>
        <v>0</v>
      </c>
      <c r="AH292" s="11">
        <f t="shared" si="172"/>
        <v>0</v>
      </c>
      <c r="AI292" s="11"/>
      <c r="AJ292" s="11">
        <f t="shared" si="173"/>
        <v>0</v>
      </c>
      <c r="AK292" s="11"/>
      <c r="AL292" s="11">
        <f t="shared" si="174"/>
        <v>0</v>
      </c>
      <c r="AN292" s="11">
        <f t="shared" si="175"/>
        <v>0</v>
      </c>
      <c r="AO292" s="12">
        <f t="shared" si="176"/>
        <v>0</v>
      </c>
    </row>
    <row r="293" spans="1:41" ht="14.25" thickTop="1" thickBot="1" x14ac:dyDescent="0.25">
      <c r="A293" s="12" t="s">
        <v>26</v>
      </c>
      <c r="B293" s="324" t="s">
        <v>43</v>
      </c>
      <c r="C293" s="433" t="s">
        <v>520</v>
      </c>
      <c r="D293" s="71" t="s">
        <v>132</v>
      </c>
      <c r="E293" s="72" t="s">
        <v>6</v>
      </c>
      <c r="F293" s="385"/>
      <c r="G293" s="109"/>
      <c r="H293" s="74">
        <f t="shared" si="153"/>
        <v>365</v>
      </c>
      <c r="I293" s="110"/>
      <c r="J293" s="76">
        <v>3.8</v>
      </c>
      <c r="K293" s="77">
        <v>0.7</v>
      </c>
      <c r="L293" s="78">
        <f t="shared" si="177"/>
        <v>2.6599999999999997</v>
      </c>
      <c r="M293" s="78">
        <v>1.4</v>
      </c>
      <c r="N293" s="80">
        <f t="shared" si="178"/>
        <v>0</v>
      </c>
      <c r="O293" s="80">
        <f t="shared" si="179"/>
        <v>0</v>
      </c>
      <c r="P293" s="264">
        <f t="shared" si="180"/>
        <v>0</v>
      </c>
      <c r="Q293" s="81">
        <v>0.4</v>
      </c>
      <c r="R293" s="80">
        <f t="shared" si="170"/>
        <v>0</v>
      </c>
      <c r="S293" s="153">
        <v>0.40699999999999997</v>
      </c>
      <c r="T293" s="80">
        <f>F293*S293</f>
        <v>0</v>
      </c>
      <c r="U293" s="36" t="str">
        <f t="shared" si="166"/>
        <v xml:space="preserve"> </v>
      </c>
      <c r="V293" s="37"/>
      <c r="W293" s="147"/>
      <c r="X293" s="11"/>
      <c r="Y293" s="39">
        <f t="shared" si="181"/>
        <v>0</v>
      </c>
      <c r="Z293" s="180">
        <f t="shared" si="182"/>
        <v>0</v>
      </c>
      <c r="AA293" s="11">
        <f t="shared" si="183"/>
        <v>3.8</v>
      </c>
      <c r="AB293" s="11">
        <f t="shared" si="184"/>
        <v>2.6599999999999997</v>
      </c>
      <c r="AC293" s="43">
        <v>0.7</v>
      </c>
      <c r="AD293" s="44">
        <f t="shared" si="185"/>
        <v>2.6599999999999997</v>
      </c>
      <c r="AE293" s="12">
        <f t="shared" si="186"/>
        <v>0</v>
      </c>
      <c r="AF293" s="45">
        <v>0.2</v>
      </c>
      <c r="AG293" s="46">
        <f t="shared" si="171"/>
        <v>0</v>
      </c>
      <c r="AH293" s="11">
        <f t="shared" si="172"/>
        <v>0</v>
      </c>
      <c r="AI293" s="11"/>
      <c r="AJ293" s="11">
        <f t="shared" si="173"/>
        <v>0</v>
      </c>
      <c r="AK293" s="11"/>
      <c r="AL293" s="11">
        <f t="shared" si="174"/>
        <v>0</v>
      </c>
      <c r="AN293" s="11">
        <f t="shared" si="175"/>
        <v>0</v>
      </c>
      <c r="AO293" s="12">
        <f t="shared" si="176"/>
        <v>0</v>
      </c>
    </row>
    <row r="294" spans="1:41" ht="14.25" thickTop="1" thickBot="1" x14ac:dyDescent="0.25">
      <c r="A294" s="12" t="s">
        <v>26</v>
      </c>
      <c r="B294" s="324" t="s">
        <v>43</v>
      </c>
      <c r="C294" s="433" t="s">
        <v>520</v>
      </c>
      <c r="D294" s="71" t="s">
        <v>134</v>
      </c>
      <c r="E294" s="92" t="s">
        <v>5</v>
      </c>
      <c r="F294" s="385"/>
      <c r="G294" s="109"/>
      <c r="H294" s="74">
        <f t="shared" si="153"/>
        <v>365</v>
      </c>
      <c r="I294" s="110"/>
      <c r="J294" s="76">
        <v>3.6</v>
      </c>
      <c r="K294" s="77">
        <v>0.8</v>
      </c>
      <c r="L294" s="78">
        <f t="shared" si="177"/>
        <v>2.8800000000000003</v>
      </c>
      <c r="M294" s="78">
        <v>1.4</v>
      </c>
      <c r="N294" s="80">
        <f t="shared" si="178"/>
        <v>0</v>
      </c>
      <c r="O294" s="80">
        <f t="shared" si="179"/>
        <v>0</v>
      </c>
      <c r="P294" s="264">
        <f t="shared" si="180"/>
        <v>0</v>
      </c>
      <c r="Q294" s="81">
        <v>0.7</v>
      </c>
      <c r="R294" s="80">
        <f t="shared" si="170"/>
        <v>0</v>
      </c>
      <c r="S294" s="153"/>
      <c r="T294" s="80"/>
      <c r="U294" s="36" t="str">
        <f t="shared" si="166"/>
        <v xml:space="preserve"> </v>
      </c>
      <c r="V294" s="37"/>
      <c r="W294" s="147"/>
      <c r="X294" s="11"/>
      <c r="Y294" s="39">
        <f t="shared" si="181"/>
        <v>0</v>
      </c>
      <c r="Z294" s="180">
        <f t="shared" si="182"/>
        <v>0</v>
      </c>
      <c r="AA294" s="11">
        <f t="shared" si="183"/>
        <v>3.6</v>
      </c>
      <c r="AB294" s="11">
        <f t="shared" si="184"/>
        <v>2.8800000000000003</v>
      </c>
      <c r="AC294" s="43">
        <v>0.7</v>
      </c>
      <c r="AD294" s="44">
        <f t="shared" si="185"/>
        <v>2.8800000000000003</v>
      </c>
      <c r="AE294" s="12">
        <f t="shared" si="186"/>
        <v>0</v>
      </c>
      <c r="AF294" s="45">
        <v>0.2</v>
      </c>
      <c r="AG294" s="46">
        <f t="shared" si="171"/>
        <v>0</v>
      </c>
      <c r="AH294" s="11">
        <f t="shared" si="172"/>
        <v>0</v>
      </c>
      <c r="AI294" s="11"/>
      <c r="AJ294" s="11">
        <f t="shared" si="173"/>
        <v>0</v>
      </c>
      <c r="AK294" s="11"/>
      <c r="AL294" s="11">
        <f t="shared" si="174"/>
        <v>0</v>
      </c>
      <c r="AN294" s="11">
        <f t="shared" si="175"/>
        <v>0</v>
      </c>
      <c r="AO294" s="12">
        <f t="shared" si="176"/>
        <v>0</v>
      </c>
    </row>
    <row r="295" spans="1:41" ht="14.25" thickTop="1" thickBot="1" x14ac:dyDescent="0.25">
      <c r="A295" s="12" t="s">
        <v>26</v>
      </c>
      <c r="B295" s="324" t="s">
        <v>43</v>
      </c>
      <c r="C295" s="433" t="s">
        <v>520</v>
      </c>
      <c r="D295" s="71" t="s">
        <v>134</v>
      </c>
      <c r="E295" s="72" t="s">
        <v>6</v>
      </c>
      <c r="F295" s="385"/>
      <c r="G295" s="109"/>
      <c r="H295" s="74">
        <f t="shared" si="153"/>
        <v>365</v>
      </c>
      <c r="I295" s="110"/>
      <c r="J295" s="76">
        <v>3.6</v>
      </c>
      <c r="K295" s="77">
        <v>0.7</v>
      </c>
      <c r="L295" s="78">
        <f t="shared" si="177"/>
        <v>2.52</v>
      </c>
      <c r="M295" s="78">
        <v>1.4</v>
      </c>
      <c r="N295" s="80">
        <f t="shared" si="178"/>
        <v>0</v>
      </c>
      <c r="O295" s="80">
        <f t="shared" si="179"/>
        <v>0</v>
      </c>
      <c r="P295" s="264">
        <f t="shared" si="180"/>
        <v>0</v>
      </c>
      <c r="Q295" s="81">
        <v>0.4</v>
      </c>
      <c r="R295" s="80">
        <f t="shared" si="170"/>
        <v>0</v>
      </c>
      <c r="S295" s="153">
        <v>0.40699999999999997</v>
      </c>
      <c r="T295" s="80">
        <f>F295*S295</f>
        <v>0</v>
      </c>
      <c r="U295" s="36" t="str">
        <f t="shared" si="166"/>
        <v xml:space="preserve"> </v>
      </c>
      <c r="V295" s="37"/>
      <c r="W295" s="147"/>
      <c r="X295" s="11"/>
      <c r="Y295" s="39">
        <f t="shared" si="181"/>
        <v>0</v>
      </c>
      <c r="Z295" s="180">
        <f t="shared" si="182"/>
        <v>0</v>
      </c>
      <c r="AA295" s="11">
        <f t="shared" si="183"/>
        <v>3.6</v>
      </c>
      <c r="AB295" s="11">
        <f t="shared" si="184"/>
        <v>2.52</v>
      </c>
      <c r="AC295" s="43">
        <v>0.7</v>
      </c>
      <c r="AD295" s="44">
        <f t="shared" si="185"/>
        <v>2.52</v>
      </c>
      <c r="AE295" s="12">
        <f t="shared" si="186"/>
        <v>0</v>
      </c>
      <c r="AF295" s="45">
        <v>0.2</v>
      </c>
      <c r="AG295" s="46">
        <f t="shared" si="171"/>
        <v>0</v>
      </c>
      <c r="AH295" s="11">
        <f t="shared" si="172"/>
        <v>0</v>
      </c>
      <c r="AI295" s="11"/>
      <c r="AJ295" s="11">
        <f t="shared" si="173"/>
        <v>0</v>
      </c>
      <c r="AK295" s="11"/>
      <c r="AL295" s="11">
        <f t="shared" si="174"/>
        <v>0</v>
      </c>
      <c r="AN295" s="11">
        <f t="shared" si="175"/>
        <v>0</v>
      </c>
      <c r="AO295" s="12">
        <f t="shared" si="176"/>
        <v>0</v>
      </c>
    </row>
    <row r="296" spans="1:41" ht="14.25" thickTop="1" thickBot="1" x14ac:dyDescent="0.25">
      <c r="A296" s="12" t="s">
        <v>26</v>
      </c>
      <c r="B296" s="324" t="s">
        <v>43</v>
      </c>
      <c r="C296" s="433" t="s">
        <v>520</v>
      </c>
      <c r="D296" s="71" t="s">
        <v>133</v>
      </c>
      <c r="E296" s="92" t="s">
        <v>5</v>
      </c>
      <c r="F296" s="385"/>
      <c r="G296" s="109"/>
      <c r="H296" s="74">
        <f t="shared" si="153"/>
        <v>365</v>
      </c>
      <c r="I296" s="110"/>
      <c r="J296" s="76">
        <v>3.4</v>
      </c>
      <c r="K296" s="77">
        <v>0.8</v>
      </c>
      <c r="L296" s="78">
        <f t="shared" si="177"/>
        <v>2.72</v>
      </c>
      <c r="M296" s="78">
        <v>1.1000000000000001</v>
      </c>
      <c r="N296" s="80">
        <f t="shared" si="178"/>
        <v>0</v>
      </c>
      <c r="O296" s="80">
        <f t="shared" si="179"/>
        <v>0</v>
      </c>
      <c r="P296" s="264">
        <f t="shared" si="180"/>
        <v>0</v>
      </c>
      <c r="Q296" s="81">
        <v>0.7</v>
      </c>
      <c r="R296" s="80">
        <f t="shared" si="170"/>
        <v>0</v>
      </c>
      <c r="S296" s="153"/>
      <c r="T296" s="80"/>
      <c r="U296" s="36" t="str">
        <f t="shared" si="166"/>
        <v xml:space="preserve"> </v>
      </c>
      <c r="V296" s="37"/>
      <c r="W296" s="147"/>
      <c r="X296" s="11"/>
      <c r="Y296" s="39">
        <f t="shared" si="181"/>
        <v>0</v>
      </c>
      <c r="Z296" s="180">
        <f t="shared" si="182"/>
        <v>0</v>
      </c>
      <c r="AA296" s="11">
        <f t="shared" si="183"/>
        <v>3.4</v>
      </c>
      <c r="AB296" s="11">
        <f t="shared" si="184"/>
        <v>2.72</v>
      </c>
      <c r="AC296" s="43">
        <v>0.7</v>
      </c>
      <c r="AD296" s="44">
        <f t="shared" si="185"/>
        <v>2.72</v>
      </c>
      <c r="AE296" s="12">
        <f t="shared" si="186"/>
        <v>0</v>
      </c>
      <c r="AF296" s="45">
        <v>0.2</v>
      </c>
      <c r="AG296" s="46">
        <f t="shared" si="171"/>
        <v>0</v>
      </c>
      <c r="AH296" s="11">
        <f t="shared" si="172"/>
        <v>0</v>
      </c>
      <c r="AI296" s="11"/>
      <c r="AJ296" s="11">
        <f t="shared" si="173"/>
        <v>0</v>
      </c>
      <c r="AK296" s="11"/>
      <c r="AL296" s="11">
        <f t="shared" si="174"/>
        <v>0</v>
      </c>
      <c r="AN296" s="11">
        <f t="shared" si="175"/>
        <v>0</v>
      </c>
      <c r="AO296" s="12">
        <f t="shared" si="176"/>
        <v>0</v>
      </c>
    </row>
    <row r="297" spans="1:41" ht="14.25" thickTop="1" thickBot="1" x14ac:dyDescent="0.25">
      <c r="A297" s="12" t="s">
        <v>26</v>
      </c>
      <c r="B297" s="324" t="s">
        <v>43</v>
      </c>
      <c r="C297" s="433" t="s">
        <v>520</v>
      </c>
      <c r="D297" s="71" t="s">
        <v>133</v>
      </c>
      <c r="E297" s="72" t="s">
        <v>6</v>
      </c>
      <c r="F297" s="385"/>
      <c r="G297" s="109"/>
      <c r="H297" s="74">
        <f t="shared" si="153"/>
        <v>365</v>
      </c>
      <c r="I297" s="110"/>
      <c r="J297" s="76">
        <v>3.4</v>
      </c>
      <c r="K297" s="77">
        <v>0.7</v>
      </c>
      <c r="L297" s="78">
        <f t="shared" si="177"/>
        <v>2.38</v>
      </c>
      <c r="M297" s="78">
        <v>1.1000000000000001</v>
      </c>
      <c r="N297" s="80">
        <f t="shared" si="178"/>
        <v>0</v>
      </c>
      <c r="O297" s="80">
        <f t="shared" si="179"/>
        <v>0</v>
      </c>
      <c r="P297" s="264">
        <f t="shared" si="180"/>
        <v>0</v>
      </c>
      <c r="Q297" s="81">
        <v>0.4</v>
      </c>
      <c r="R297" s="80">
        <f t="shared" si="170"/>
        <v>0</v>
      </c>
      <c r="S297" s="153">
        <v>0.40699999999999997</v>
      </c>
      <c r="T297" s="80">
        <f>F297*S297</f>
        <v>0</v>
      </c>
      <c r="U297" s="36" t="str">
        <f t="shared" si="166"/>
        <v xml:space="preserve"> </v>
      </c>
      <c r="V297" s="37"/>
      <c r="W297" s="147"/>
      <c r="X297" s="11"/>
      <c r="Y297" s="39">
        <f t="shared" si="181"/>
        <v>0</v>
      </c>
      <c r="Z297" s="180">
        <f t="shared" si="182"/>
        <v>0</v>
      </c>
      <c r="AA297" s="11">
        <f t="shared" si="183"/>
        <v>3.4</v>
      </c>
      <c r="AB297" s="11">
        <f t="shared" si="184"/>
        <v>2.38</v>
      </c>
      <c r="AC297" s="43">
        <v>0.7</v>
      </c>
      <c r="AD297" s="44">
        <f t="shared" si="185"/>
        <v>2.38</v>
      </c>
      <c r="AE297" s="12">
        <f t="shared" si="186"/>
        <v>0</v>
      </c>
      <c r="AF297" s="45">
        <v>0.2</v>
      </c>
      <c r="AG297" s="46">
        <f t="shared" si="171"/>
        <v>0</v>
      </c>
      <c r="AH297" s="11">
        <f t="shared" si="172"/>
        <v>0</v>
      </c>
      <c r="AI297" s="11"/>
      <c r="AJ297" s="11">
        <f t="shared" si="173"/>
        <v>0</v>
      </c>
      <c r="AK297" s="11"/>
      <c r="AL297" s="11">
        <f t="shared" si="174"/>
        <v>0</v>
      </c>
      <c r="AN297" s="11">
        <f t="shared" si="175"/>
        <v>0</v>
      </c>
      <c r="AO297" s="12">
        <f t="shared" si="176"/>
        <v>0</v>
      </c>
    </row>
    <row r="298" spans="1:41" ht="25.5" thickTop="1" thickBot="1" x14ac:dyDescent="0.25">
      <c r="A298" s="12" t="s">
        <v>26</v>
      </c>
      <c r="B298" s="324" t="s">
        <v>43</v>
      </c>
      <c r="C298" s="433" t="s">
        <v>520</v>
      </c>
      <c r="D298" s="71" t="s">
        <v>314</v>
      </c>
      <c r="E298" s="92" t="s">
        <v>5</v>
      </c>
      <c r="F298" s="385"/>
      <c r="G298" s="109"/>
      <c r="H298" s="74">
        <f t="shared" si="153"/>
        <v>365</v>
      </c>
      <c r="I298" s="110"/>
      <c r="J298" s="76">
        <v>3.2</v>
      </c>
      <c r="K298" s="77">
        <v>0.8</v>
      </c>
      <c r="L298" s="78">
        <f t="shared" si="177"/>
        <v>2.5600000000000005</v>
      </c>
      <c r="M298" s="78">
        <v>1.1000000000000001</v>
      </c>
      <c r="N298" s="80">
        <f t="shared" si="178"/>
        <v>0</v>
      </c>
      <c r="O298" s="80">
        <f t="shared" si="179"/>
        <v>0</v>
      </c>
      <c r="P298" s="264">
        <f t="shared" si="180"/>
        <v>0</v>
      </c>
      <c r="Q298" s="81">
        <v>0.7</v>
      </c>
      <c r="R298" s="80">
        <f t="shared" si="170"/>
        <v>0</v>
      </c>
      <c r="S298" s="153"/>
      <c r="T298" s="80"/>
      <c r="U298" s="36" t="str">
        <f t="shared" si="166"/>
        <v xml:space="preserve"> </v>
      </c>
      <c r="V298" s="37"/>
      <c r="W298" s="147"/>
      <c r="X298" s="11"/>
      <c r="Y298" s="39">
        <f t="shared" si="181"/>
        <v>0</v>
      </c>
      <c r="Z298" s="180">
        <f t="shared" si="182"/>
        <v>0</v>
      </c>
      <c r="AA298" s="11">
        <f t="shared" si="183"/>
        <v>3.2</v>
      </c>
      <c r="AB298" s="11">
        <f t="shared" si="184"/>
        <v>2.5600000000000005</v>
      </c>
      <c r="AC298" s="43">
        <v>0.7</v>
      </c>
      <c r="AD298" s="44">
        <f t="shared" si="185"/>
        <v>2.5600000000000005</v>
      </c>
      <c r="AE298" s="12">
        <f t="shared" si="186"/>
        <v>0</v>
      </c>
      <c r="AF298" s="45">
        <v>0.2</v>
      </c>
      <c r="AG298" s="46">
        <f t="shared" si="171"/>
        <v>0</v>
      </c>
      <c r="AH298" s="11">
        <f t="shared" si="172"/>
        <v>0</v>
      </c>
      <c r="AI298" s="11"/>
      <c r="AJ298" s="11">
        <f t="shared" si="173"/>
        <v>0</v>
      </c>
      <c r="AK298" s="11"/>
      <c r="AL298" s="11">
        <f t="shared" si="174"/>
        <v>0</v>
      </c>
      <c r="AN298" s="11">
        <f t="shared" si="175"/>
        <v>0</v>
      </c>
      <c r="AO298" s="12">
        <f t="shared" si="176"/>
        <v>0</v>
      </c>
    </row>
    <row r="299" spans="1:41" ht="25.5" thickTop="1" thickBot="1" x14ac:dyDescent="0.25">
      <c r="A299" s="12" t="s">
        <v>26</v>
      </c>
      <c r="B299" s="324" t="s">
        <v>43</v>
      </c>
      <c r="C299" s="434" t="s">
        <v>520</v>
      </c>
      <c r="D299" s="95" t="s">
        <v>314</v>
      </c>
      <c r="E299" s="48" t="s">
        <v>6</v>
      </c>
      <c r="F299" s="386"/>
      <c r="G299" s="111"/>
      <c r="H299" s="50">
        <f t="shared" si="153"/>
        <v>365</v>
      </c>
      <c r="I299" s="112"/>
      <c r="J299" s="52">
        <v>3.2</v>
      </c>
      <c r="K299" s="53">
        <v>0.7</v>
      </c>
      <c r="L299" s="54">
        <f t="shared" si="177"/>
        <v>2.2399999999999998</v>
      </c>
      <c r="M299" s="54">
        <v>1.1000000000000001</v>
      </c>
      <c r="N299" s="55">
        <f t="shared" si="178"/>
        <v>0</v>
      </c>
      <c r="O299" s="55">
        <f t="shared" si="179"/>
        <v>0</v>
      </c>
      <c r="P299" s="290">
        <f t="shared" si="180"/>
        <v>0</v>
      </c>
      <c r="Q299" s="56">
        <v>0.4</v>
      </c>
      <c r="R299" s="55">
        <f t="shared" si="170"/>
        <v>0</v>
      </c>
      <c r="S299" s="154">
        <v>0.40699999999999997</v>
      </c>
      <c r="T299" s="55">
        <f>F299*S299</f>
        <v>0</v>
      </c>
      <c r="U299" s="36" t="str">
        <f t="shared" si="166"/>
        <v xml:space="preserve"> </v>
      </c>
      <c r="V299" s="37"/>
      <c r="W299" s="147"/>
      <c r="X299" s="11"/>
      <c r="Y299" s="39">
        <f t="shared" si="181"/>
        <v>0</v>
      </c>
      <c r="Z299" s="180">
        <f t="shared" si="182"/>
        <v>0</v>
      </c>
      <c r="AA299" s="11">
        <f t="shared" si="183"/>
        <v>3.2</v>
      </c>
      <c r="AB299" s="11">
        <f t="shared" si="184"/>
        <v>2.2399999999999998</v>
      </c>
      <c r="AC299" s="43">
        <v>0.7</v>
      </c>
      <c r="AD299" s="44">
        <f t="shared" si="185"/>
        <v>2.2399999999999998</v>
      </c>
      <c r="AE299" s="12">
        <f t="shared" si="186"/>
        <v>0</v>
      </c>
      <c r="AF299" s="194">
        <v>0.2</v>
      </c>
      <c r="AG299" s="113">
        <f t="shared" si="171"/>
        <v>0</v>
      </c>
      <c r="AH299" s="11">
        <f t="shared" si="172"/>
        <v>0</v>
      </c>
      <c r="AI299" s="11"/>
      <c r="AJ299" s="11">
        <f t="shared" si="173"/>
        <v>0</v>
      </c>
      <c r="AK299" s="11"/>
      <c r="AL299" s="11">
        <f t="shared" si="174"/>
        <v>0</v>
      </c>
      <c r="AN299" s="11">
        <f t="shared" si="175"/>
        <v>0</v>
      </c>
      <c r="AO299" s="12">
        <f t="shared" si="176"/>
        <v>0</v>
      </c>
    </row>
    <row r="300" spans="1:41" ht="13.5" customHeight="1" thickBot="1" x14ac:dyDescent="0.25">
      <c r="A300" s="12" t="s">
        <v>26</v>
      </c>
      <c r="B300" s="324" t="s">
        <v>43</v>
      </c>
      <c r="C300" s="430" t="s">
        <v>520</v>
      </c>
      <c r="D300" s="61" t="s">
        <v>135</v>
      </c>
      <c r="E300" s="138" t="s">
        <v>5</v>
      </c>
      <c r="F300" s="384"/>
      <c r="G300" s="150"/>
      <c r="H300" s="27">
        <f t="shared" si="153"/>
        <v>365</v>
      </c>
      <c r="I300" s="151"/>
      <c r="J300" s="178">
        <v>4.2</v>
      </c>
      <c r="K300" s="142">
        <v>0.8</v>
      </c>
      <c r="L300" s="143">
        <f t="shared" si="177"/>
        <v>3.3600000000000003</v>
      </c>
      <c r="M300" s="143">
        <v>1.6</v>
      </c>
      <c r="N300" s="144">
        <f t="shared" si="178"/>
        <v>0</v>
      </c>
      <c r="O300" s="144">
        <f t="shared" si="179"/>
        <v>0</v>
      </c>
      <c r="P300" s="351">
        <f t="shared" si="180"/>
        <v>0</v>
      </c>
      <c r="Q300" s="145">
        <v>0.7</v>
      </c>
      <c r="R300" s="144">
        <f t="shared" si="170"/>
        <v>0</v>
      </c>
      <c r="S300" s="152"/>
      <c r="T300" s="144"/>
      <c r="U300" s="36" t="str">
        <f t="shared" si="166"/>
        <v xml:space="preserve"> </v>
      </c>
      <c r="V300" s="37"/>
      <c r="W300" s="147"/>
      <c r="X300" s="11"/>
      <c r="Y300" s="39">
        <f t="shared" si="181"/>
        <v>0</v>
      </c>
      <c r="Z300" s="180">
        <f t="shared" si="182"/>
        <v>0</v>
      </c>
      <c r="AA300" s="11">
        <f t="shared" si="183"/>
        <v>4.2</v>
      </c>
      <c r="AB300" s="11">
        <f t="shared" si="184"/>
        <v>3.3600000000000003</v>
      </c>
      <c r="AC300" s="43">
        <v>0.7</v>
      </c>
      <c r="AD300" s="44">
        <f t="shared" si="185"/>
        <v>3.3600000000000003</v>
      </c>
      <c r="AE300" s="12">
        <f t="shared" si="186"/>
        <v>0</v>
      </c>
      <c r="AF300" s="156">
        <v>0.2</v>
      </c>
      <c r="AG300" s="157">
        <f t="shared" si="171"/>
        <v>0</v>
      </c>
      <c r="AH300" s="11">
        <f t="shared" si="172"/>
        <v>0</v>
      </c>
      <c r="AI300" s="11"/>
      <c r="AJ300" s="11">
        <f t="shared" si="173"/>
        <v>0</v>
      </c>
      <c r="AK300" s="11"/>
      <c r="AL300" s="11">
        <f t="shared" si="174"/>
        <v>0</v>
      </c>
      <c r="AN300" s="11">
        <f t="shared" si="175"/>
        <v>0</v>
      </c>
      <c r="AO300" s="12">
        <f t="shared" si="176"/>
        <v>0</v>
      </c>
    </row>
    <row r="301" spans="1:41" ht="14.25" thickTop="1" thickBot="1" x14ac:dyDescent="0.25">
      <c r="A301" s="12" t="s">
        <v>26</v>
      </c>
      <c r="B301" s="324" t="s">
        <v>43</v>
      </c>
      <c r="C301" s="425" t="s">
        <v>520</v>
      </c>
      <c r="D301" s="71" t="s">
        <v>135</v>
      </c>
      <c r="E301" s="72" t="s">
        <v>6</v>
      </c>
      <c r="F301" s="385"/>
      <c r="G301" s="109"/>
      <c r="H301" s="74">
        <f t="shared" si="153"/>
        <v>365</v>
      </c>
      <c r="I301" s="110"/>
      <c r="J301" s="76">
        <v>4.2</v>
      </c>
      <c r="K301" s="77">
        <v>0.7</v>
      </c>
      <c r="L301" s="78">
        <f t="shared" si="177"/>
        <v>2.94</v>
      </c>
      <c r="M301" s="78">
        <v>1.6</v>
      </c>
      <c r="N301" s="80">
        <f t="shared" si="178"/>
        <v>0</v>
      </c>
      <c r="O301" s="80">
        <f t="shared" si="179"/>
        <v>0</v>
      </c>
      <c r="P301" s="264">
        <f t="shared" si="180"/>
        <v>0</v>
      </c>
      <c r="Q301" s="81">
        <v>0.4</v>
      </c>
      <c r="R301" s="80">
        <f t="shared" si="170"/>
        <v>0</v>
      </c>
      <c r="S301" s="153">
        <v>0.40699999999999997</v>
      </c>
      <c r="T301" s="80">
        <f>F301*S301</f>
        <v>0</v>
      </c>
      <c r="U301" s="36" t="str">
        <f t="shared" si="166"/>
        <v xml:space="preserve"> </v>
      </c>
      <c r="V301" s="37"/>
      <c r="W301" s="147"/>
      <c r="X301" s="11"/>
      <c r="Y301" s="39">
        <f t="shared" si="181"/>
        <v>0</v>
      </c>
      <c r="Z301" s="180">
        <f t="shared" si="182"/>
        <v>0</v>
      </c>
      <c r="AA301" s="11">
        <f t="shared" si="183"/>
        <v>4.2</v>
      </c>
      <c r="AB301" s="11">
        <f t="shared" si="184"/>
        <v>2.94</v>
      </c>
      <c r="AC301" s="43">
        <v>0.7</v>
      </c>
      <c r="AD301" s="44">
        <f t="shared" si="185"/>
        <v>2.94</v>
      </c>
      <c r="AE301" s="12">
        <f t="shared" si="186"/>
        <v>0</v>
      </c>
      <c r="AF301" s="45">
        <v>0.2</v>
      </c>
      <c r="AG301" s="46">
        <f t="shared" si="171"/>
        <v>0</v>
      </c>
      <c r="AH301" s="11">
        <f t="shared" si="172"/>
        <v>0</v>
      </c>
      <c r="AI301" s="11"/>
      <c r="AJ301" s="11">
        <f t="shared" si="173"/>
        <v>0</v>
      </c>
      <c r="AK301" s="11"/>
      <c r="AL301" s="11">
        <f t="shared" si="174"/>
        <v>0</v>
      </c>
      <c r="AN301" s="11">
        <f t="shared" si="175"/>
        <v>0</v>
      </c>
      <c r="AO301" s="12">
        <f t="shared" si="176"/>
        <v>0</v>
      </c>
    </row>
    <row r="302" spans="1:41" ht="14.25" thickTop="1" thickBot="1" x14ac:dyDescent="0.25">
      <c r="A302" s="12" t="s">
        <v>26</v>
      </c>
      <c r="B302" s="324" t="s">
        <v>43</v>
      </c>
      <c r="C302" s="425" t="s">
        <v>520</v>
      </c>
      <c r="D302" s="71" t="s">
        <v>136</v>
      </c>
      <c r="E302" s="92" t="s">
        <v>5</v>
      </c>
      <c r="F302" s="385"/>
      <c r="G302" s="109"/>
      <c r="H302" s="74">
        <f t="shared" si="153"/>
        <v>365</v>
      </c>
      <c r="I302" s="110"/>
      <c r="J302" s="76">
        <v>3.8</v>
      </c>
      <c r="K302" s="77">
        <v>0.8</v>
      </c>
      <c r="L302" s="78">
        <f t="shared" si="177"/>
        <v>3.04</v>
      </c>
      <c r="M302" s="78">
        <v>1.4</v>
      </c>
      <c r="N302" s="80">
        <f t="shared" si="178"/>
        <v>0</v>
      </c>
      <c r="O302" s="80">
        <f t="shared" si="179"/>
        <v>0</v>
      </c>
      <c r="P302" s="264">
        <f t="shared" si="180"/>
        <v>0</v>
      </c>
      <c r="Q302" s="81">
        <v>0.7</v>
      </c>
      <c r="R302" s="80">
        <f t="shared" si="170"/>
        <v>0</v>
      </c>
      <c r="S302" s="153"/>
      <c r="T302" s="80"/>
      <c r="U302" s="36" t="str">
        <f t="shared" si="166"/>
        <v xml:space="preserve"> </v>
      </c>
      <c r="V302" s="37"/>
      <c r="W302" s="147"/>
      <c r="X302" s="11"/>
      <c r="Y302" s="39">
        <f t="shared" si="181"/>
        <v>0</v>
      </c>
      <c r="Z302" s="180">
        <f t="shared" si="182"/>
        <v>0</v>
      </c>
      <c r="AA302" s="11">
        <f t="shared" si="183"/>
        <v>3.8</v>
      </c>
      <c r="AB302" s="11">
        <f t="shared" si="184"/>
        <v>3.04</v>
      </c>
      <c r="AC302" s="43">
        <v>0.7</v>
      </c>
      <c r="AD302" s="44">
        <f t="shared" si="185"/>
        <v>3.04</v>
      </c>
      <c r="AE302" s="12">
        <f t="shared" si="186"/>
        <v>0</v>
      </c>
      <c r="AF302" s="45">
        <v>0.2</v>
      </c>
      <c r="AG302" s="46">
        <f t="shared" si="171"/>
        <v>0</v>
      </c>
      <c r="AH302" s="11">
        <f t="shared" si="172"/>
        <v>0</v>
      </c>
      <c r="AI302" s="11"/>
      <c r="AJ302" s="11">
        <f t="shared" si="173"/>
        <v>0</v>
      </c>
      <c r="AK302" s="11"/>
      <c r="AL302" s="11">
        <f t="shared" si="174"/>
        <v>0</v>
      </c>
      <c r="AN302" s="11">
        <f t="shared" si="175"/>
        <v>0</v>
      </c>
      <c r="AO302" s="12">
        <f t="shared" si="176"/>
        <v>0</v>
      </c>
    </row>
    <row r="303" spans="1:41" ht="14.25" thickTop="1" thickBot="1" x14ac:dyDescent="0.25">
      <c r="A303" s="12" t="s">
        <v>26</v>
      </c>
      <c r="B303" s="324" t="s">
        <v>43</v>
      </c>
      <c r="C303" s="425" t="s">
        <v>520</v>
      </c>
      <c r="D303" s="71" t="s">
        <v>136</v>
      </c>
      <c r="E303" s="72" t="s">
        <v>6</v>
      </c>
      <c r="F303" s="385"/>
      <c r="G303" s="109"/>
      <c r="H303" s="74">
        <f t="shared" si="153"/>
        <v>365</v>
      </c>
      <c r="I303" s="110"/>
      <c r="J303" s="76">
        <v>3.8</v>
      </c>
      <c r="K303" s="77">
        <v>0.7</v>
      </c>
      <c r="L303" s="78">
        <f t="shared" si="177"/>
        <v>2.6599999999999997</v>
      </c>
      <c r="M303" s="78">
        <v>1.4</v>
      </c>
      <c r="N303" s="80">
        <f t="shared" si="178"/>
        <v>0</v>
      </c>
      <c r="O303" s="80">
        <f t="shared" si="179"/>
        <v>0</v>
      </c>
      <c r="P303" s="264">
        <f t="shared" si="180"/>
        <v>0</v>
      </c>
      <c r="Q303" s="81">
        <v>0.4</v>
      </c>
      <c r="R303" s="80">
        <f t="shared" si="170"/>
        <v>0</v>
      </c>
      <c r="S303" s="153">
        <v>0.40699999999999997</v>
      </c>
      <c r="T303" s="80">
        <f>F303*S303</f>
        <v>0</v>
      </c>
      <c r="U303" s="36" t="str">
        <f t="shared" si="166"/>
        <v xml:space="preserve"> </v>
      </c>
      <c r="V303" s="37"/>
      <c r="W303" s="147"/>
      <c r="X303" s="11"/>
      <c r="Y303" s="39">
        <f t="shared" si="181"/>
        <v>0</v>
      </c>
      <c r="Z303" s="180">
        <f t="shared" si="182"/>
        <v>0</v>
      </c>
      <c r="AA303" s="11">
        <f t="shared" si="183"/>
        <v>3.8</v>
      </c>
      <c r="AB303" s="11">
        <f t="shared" si="184"/>
        <v>2.6599999999999997</v>
      </c>
      <c r="AC303" s="43">
        <v>0.7</v>
      </c>
      <c r="AD303" s="44">
        <f t="shared" si="185"/>
        <v>2.6599999999999997</v>
      </c>
      <c r="AE303" s="12">
        <f t="shared" si="186"/>
        <v>0</v>
      </c>
      <c r="AF303" s="45">
        <v>0.2</v>
      </c>
      <c r="AG303" s="46">
        <f t="shared" si="171"/>
        <v>0</v>
      </c>
      <c r="AH303" s="11">
        <f t="shared" si="172"/>
        <v>0</v>
      </c>
      <c r="AI303" s="11"/>
      <c r="AJ303" s="11">
        <f t="shared" si="173"/>
        <v>0</v>
      </c>
      <c r="AK303" s="11"/>
      <c r="AL303" s="11">
        <f t="shared" si="174"/>
        <v>0</v>
      </c>
      <c r="AN303" s="11">
        <f t="shared" si="175"/>
        <v>0</v>
      </c>
      <c r="AO303" s="12">
        <f t="shared" si="176"/>
        <v>0</v>
      </c>
    </row>
    <row r="304" spans="1:41" ht="14.25" thickTop="1" thickBot="1" x14ac:dyDescent="0.25">
      <c r="A304" s="12" t="s">
        <v>26</v>
      </c>
      <c r="B304" s="324" t="s">
        <v>43</v>
      </c>
      <c r="C304" s="425" t="s">
        <v>520</v>
      </c>
      <c r="D304" s="71" t="s">
        <v>137</v>
      </c>
      <c r="E304" s="92" t="s">
        <v>5</v>
      </c>
      <c r="F304" s="385"/>
      <c r="G304" s="109"/>
      <c r="H304" s="74">
        <f t="shared" si="153"/>
        <v>365</v>
      </c>
      <c r="I304" s="110"/>
      <c r="J304" s="76">
        <v>3.6</v>
      </c>
      <c r="K304" s="77">
        <v>0.8</v>
      </c>
      <c r="L304" s="78">
        <f t="shared" si="177"/>
        <v>2.8800000000000003</v>
      </c>
      <c r="M304" s="78">
        <v>1.4</v>
      </c>
      <c r="N304" s="80">
        <f t="shared" si="178"/>
        <v>0</v>
      </c>
      <c r="O304" s="80">
        <f t="shared" si="179"/>
        <v>0</v>
      </c>
      <c r="P304" s="264">
        <f t="shared" si="180"/>
        <v>0</v>
      </c>
      <c r="Q304" s="81">
        <v>0.7</v>
      </c>
      <c r="R304" s="80">
        <f t="shared" si="170"/>
        <v>0</v>
      </c>
      <c r="S304" s="153"/>
      <c r="T304" s="80"/>
      <c r="U304" s="36" t="str">
        <f t="shared" ref="U304:U317" si="187">IF(T304&gt;0,(T304/1.1)," ")</f>
        <v xml:space="preserve"> </v>
      </c>
      <c r="V304" s="37"/>
      <c r="W304" s="147"/>
      <c r="X304" s="11"/>
      <c r="Y304" s="39">
        <f t="shared" si="181"/>
        <v>0</v>
      </c>
      <c r="Z304" s="180">
        <f t="shared" si="182"/>
        <v>0</v>
      </c>
      <c r="AA304" s="11">
        <f t="shared" si="183"/>
        <v>3.6</v>
      </c>
      <c r="AB304" s="11">
        <f t="shared" si="184"/>
        <v>2.8800000000000003</v>
      </c>
      <c r="AC304" s="43">
        <v>0.7</v>
      </c>
      <c r="AD304" s="44">
        <f t="shared" si="185"/>
        <v>2.8800000000000003</v>
      </c>
      <c r="AE304" s="12">
        <f t="shared" si="186"/>
        <v>0</v>
      </c>
      <c r="AF304" s="45">
        <v>0.2</v>
      </c>
      <c r="AG304" s="46">
        <f t="shared" si="171"/>
        <v>0</v>
      </c>
      <c r="AH304" s="11">
        <f t="shared" si="172"/>
        <v>0</v>
      </c>
      <c r="AI304" s="11"/>
      <c r="AJ304" s="11">
        <f t="shared" si="173"/>
        <v>0</v>
      </c>
      <c r="AK304" s="11"/>
      <c r="AL304" s="11">
        <f t="shared" si="174"/>
        <v>0</v>
      </c>
      <c r="AN304" s="11">
        <f t="shared" si="175"/>
        <v>0</v>
      </c>
      <c r="AO304" s="12">
        <f t="shared" si="176"/>
        <v>0</v>
      </c>
    </row>
    <row r="305" spans="1:41" ht="14.25" thickTop="1" thickBot="1" x14ac:dyDescent="0.25">
      <c r="A305" s="12" t="s">
        <v>26</v>
      </c>
      <c r="B305" s="324" t="s">
        <v>43</v>
      </c>
      <c r="C305" s="425" t="s">
        <v>520</v>
      </c>
      <c r="D305" s="71" t="s">
        <v>137</v>
      </c>
      <c r="E305" s="72" t="s">
        <v>6</v>
      </c>
      <c r="F305" s="385"/>
      <c r="G305" s="109"/>
      <c r="H305" s="74">
        <f t="shared" si="153"/>
        <v>365</v>
      </c>
      <c r="I305" s="110"/>
      <c r="J305" s="76">
        <v>3.6</v>
      </c>
      <c r="K305" s="77">
        <v>0.7</v>
      </c>
      <c r="L305" s="78">
        <f t="shared" si="177"/>
        <v>2.52</v>
      </c>
      <c r="M305" s="78">
        <v>1.4</v>
      </c>
      <c r="N305" s="80">
        <f t="shared" si="178"/>
        <v>0</v>
      </c>
      <c r="O305" s="80">
        <f t="shared" si="179"/>
        <v>0</v>
      </c>
      <c r="P305" s="264">
        <f t="shared" si="180"/>
        <v>0</v>
      </c>
      <c r="Q305" s="81">
        <v>0.4</v>
      </c>
      <c r="R305" s="80">
        <f t="shared" si="170"/>
        <v>0</v>
      </c>
      <c r="S305" s="153">
        <v>0.40699999999999997</v>
      </c>
      <c r="T305" s="80">
        <f>F305*S305</f>
        <v>0</v>
      </c>
      <c r="U305" s="36" t="str">
        <f t="shared" si="187"/>
        <v xml:space="preserve"> </v>
      </c>
      <c r="V305" s="37"/>
      <c r="W305" s="147"/>
      <c r="X305" s="11"/>
      <c r="Y305" s="39">
        <f t="shared" si="181"/>
        <v>0</v>
      </c>
      <c r="Z305" s="180">
        <f t="shared" si="182"/>
        <v>0</v>
      </c>
      <c r="AA305" s="11">
        <f t="shared" si="183"/>
        <v>3.6</v>
      </c>
      <c r="AB305" s="11">
        <f t="shared" si="184"/>
        <v>2.52</v>
      </c>
      <c r="AC305" s="43">
        <v>0.7</v>
      </c>
      <c r="AD305" s="44">
        <f t="shared" si="185"/>
        <v>2.52</v>
      </c>
      <c r="AE305" s="12">
        <f t="shared" si="186"/>
        <v>0</v>
      </c>
      <c r="AF305" s="45">
        <v>0.2</v>
      </c>
      <c r="AG305" s="46">
        <f t="shared" si="171"/>
        <v>0</v>
      </c>
      <c r="AH305" s="11">
        <f t="shared" si="172"/>
        <v>0</v>
      </c>
      <c r="AI305" s="11"/>
      <c r="AJ305" s="11">
        <f t="shared" si="173"/>
        <v>0</v>
      </c>
      <c r="AK305" s="11"/>
      <c r="AL305" s="11">
        <f t="shared" si="174"/>
        <v>0</v>
      </c>
      <c r="AN305" s="11">
        <f t="shared" si="175"/>
        <v>0</v>
      </c>
      <c r="AO305" s="12">
        <f t="shared" si="176"/>
        <v>0</v>
      </c>
    </row>
    <row r="306" spans="1:41" ht="25.5" thickTop="1" thickBot="1" x14ac:dyDescent="0.25">
      <c r="A306" s="12" t="s">
        <v>26</v>
      </c>
      <c r="B306" s="324" t="s">
        <v>43</v>
      </c>
      <c r="C306" s="425" t="s">
        <v>520</v>
      </c>
      <c r="D306" s="71" t="s">
        <v>315</v>
      </c>
      <c r="E306" s="92" t="s">
        <v>5</v>
      </c>
      <c r="F306" s="385"/>
      <c r="G306" s="109"/>
      <c r="H306" s="74">
        <f t="shared" si="153"/>
        <v>365</v>
      </c>
      <c r="I306" s="110"/>
      <c r="J306" s="76">
        <v>3.4</v>
      </c>
      <c r="K306" s="77">
        <v>0.8</v>
      </c>
      <c r="L306" s="78">
        <f>AD306</f>
        <v>2.72</v>
      </c>
      <c r="M306" s="78">
        <v>1.2</v>
      </c>
      <c r="N306" s="80">
        <f t="shared" si="178"/>
        <v>0</v>
      </c>
      <c r="O306" s="80">
        <f t="shared" si="179"/>
        <v>0</v>
      </c>
      <c r="P306" s="264">
        <f t="shared" si="180"/>
        <v>0</v>
      </c>
      <c r="Q306" s="81">
        <v>0.7</v>
      </c>
      <c r="R306" s="80">
        <f t="shared" si="170"/>
        <v>0</v>
      </c>
      <c r="S306" s="153"/>
      <c r="T306" s="80"/>
      <c r="U306" s="36" t="str">
        <f t="shared" si="187"/>
        <v xml:space="preserve"> </v>
      </c>
      <c r="V306" s="37"/>
      <c r="W306" s="147"/>
      <c r="X306" s="11"/>
      <c r="Y306" s="39">
        <f t="shared" si="181"/>
        <v>0</v>
      </c>
      <c r="Z306" s="180">
        <f t="shared" si="182"/>
        <v>0</v>
      </c>
      <c r="AA306" s="11">
        <f t="shared" si="183"/>
        <v>3.4</v>
      </c>
      <c r="AB306" s="11">
        <f t="shared" si="184"/>
        <v>2.72</v>
      </c>
      <c r="AC306" s="43">
        <v>0.7</v>
      </c>
      <c r="AD306" s="44">
        <f>Z306+AB306</f>
        <v>2.72</v>
      </c>
      <c r="AE306" s="12">
        <f t="shared" si="186"/>
        <v>0</v>
      </c>
      <c r="AF306" s="45">
        <v>0.2</v>
      </c>
      <c r="AG306" s="46">
        <f t="shared" si="171"/>
        <v>0</v>
      </c>
      <c r="AH306" s="11">
        <f t="shared" si="172"/>
        <v>0</v>
      </c>
      <c r="AI306" s="11"/>
      <c r="AJ306" s="11">
        <f t="shared" si="173"/>
        <v>0</v>
      </c>
      <c r="AK306" s="11"/>
      <c r="AL306" s="11">
        <f t="shared" si="174"/>
        <v>0</v>
      </c>
      <c r="AN306" s="11">
        <f t="shared" si="175"/>
        <v>0</v>
      </c>
      <c r="AO306" s="12">
        <f t="shared" si="176"/>
        <v>0</v>
      </c>
    </row>
    <row r="307" spans="1:41" ht="25.5" thickTop="1" thickBot="1" x14ac:dyDescent="0.25">
      <c r="A307" s="12" t="s">
        <v>26</v>
      </c>
      <c r="B307" s="324" t="s">
        <v>43</v>
      </c>
      <c r="C307" s="426" t="s">
        <v>520</v>
      </c>
      <c r="D307" s="95" t="s">
        <v>315</v>
      </c>
      <c r="E307" s="48" t="s">
        <v>6</v>
      </c>
      <c r="F307" s="386"/>
      <c r="G307" s="111"/>
      <c r="H307" s="50">
        <f t="shared" si="153"/>
        <v>365</v>
      </c>
      <c r="I307" s="112"/>
      <c r="J307" s="52">
        <v>3.4</v>
      </c>
      <c r="K307" s="53">
        <v>0.7</v>
      </c>
      <c r="L307" s="54">
        <f>AD307</f>
        <v>2.38</v>
      </c>
      <c r="M307" s="54">
        <v>1.2</v>
      </c>
      <c r="N307" s="55">
        <f t="shared" si="178"/>
        <v>0</v>
      </c>
      <c r="O307" s="55">
        <f t="shared" si="179"/>
        <v>0</v>
      </c>
      <c r="P307" s="290">
        <f t="shared" si="180"/>
        <v>0</v>
      </c>
      <c r="Q307" s="56">
        <v>0.4</v>
      </c>
      <c r="R307" s="55">
        <f t="shared" si="170"/>
        <v>0</v>
      </c>
      <c r="S307" s="154">
        <v>0.40699999999999997</v>
      </c>
      <c r="T307" s="55">
        <f>F307*S307</f>
        <v>0</v>
      </c>
      <c r="U307" s="36" t="str">
        <f t="shared" si="187"/>
        <v xml:space="preserve"> </v>
      </c>
      <c r="V307" s="37"/>
      <c r="W307" s="147"/>
      <c r="X307" s="11"/>
      <c r="Y307" s="39">
        <f t="shared" si="181"/>
        <v>0</v>
      </c>
      <c r="Z307" s="180">
        <f t="shared" si="182"/>
        <v>0</v>
      </c>
      <c r="AA307" s="11">
        <f t="shared" si="183"/>
        <v>3.4</v>
      </c>
      <c r="AB307" s="11">
        <f t="shared" si="184"/>
        <v>2.38</v>
      </c>
      <c r="AC307" s="43">
        <v>0.7</v>
      </c>
      <c r="AD307" s="44">
        <f>Z307+AB307</f>
        <v>2.38</v>
      </c>
      <c r="AE307" s="12">
        <f t="shared" si="186"/>
        <v>0</v>
      </c>
      <c r="AF307" s="194">
        <v>0.2</v>
      </c>
      <c r="AG307" s="113">
        <f t="shared" si="171"/>
        <v>0</v>
      </c>
      <c r="AH307" s="11">
        <f t="shared" si="172"/>
        <v>0</v>
      </c>
      <c r="AI307" s="11"/>
      <c r="AJ307" s="11">
        <f t="shared" si="173"/>
        <v>0</v>
      </c>
      <c r="AK307" s="11"/>
      <c r="AL307" s="11">
        <f t="shared" si="174"/>
        <v>0</v>
      </c>
      <c r="AN307" s="11">
        <f t="shared" si="175"/>
        <v>0</v>
      </c>
      <c r="AO307" s="12">
        <f t="shared" si="176"/>
        <v>0</v>
      </c>
    </row>
    <row r="308" spans="1:41" ht="13.5" customHeight="1" thickBot="1" x14ac:dyDescent="0.25">
      <c r="A308" s="12" t="s">
        <v>26</v>
      </c>
      <c r="B308" s="324" t="s">
        <v>43</v>
      </c>
      <c r="C308" s="432" t="s">
        <v>519</v>
      </c>
      <c r="D308" s="61" t="s">
        <v>178</v>
      </c>
      <c r="E308" s="138" t="s">
        <v>5</v>
      </c>
      <c r="F308" s="384"/>
      <c r="G308" s="150"/>
      <c r="H308" s="27">
        <f t="shared" si="153"/>
        <v>365</v>
      </c>
      <c r="I308" s="151"/>
      <c r="J308" s="178">
        <v>10.8</v>
      </c>
      <c r="K308" s="142">
        <v>0.8</v>
      </c>
      <c r="L308" s="143">
        <f t="shared" si="177"/>
        <v>8.64</v>
      </c>
      <c r="M308" s="143">
        <v>5.5</v>
      </c>
      <c r="N308" s="144">
        <f t="shared" si="178"/>
        <v>0</v>
      </c>
      <c r="O308" s="144">
        <f t="shared" si="179"/>
        <v>0</v>
      </c>
      <c r="P308" s="351">
        <f t="shared" si="180"/>
        <v>0</v>
      </c>
      <c r="Q308" s="143">
        <v>1.92</v>
      </c>
      <c r="R308" s="144">
        <f t="shared" si="170"/>
        <v>0</v>
      </c>
      <c r="S308" s="152"/>
      <c r="T308" s="144"/>
      <c r="U308" s="36" t="str">
        <f t="shared" si="187"/>
        <v xml:space="preserve"> </v>
      </c>
      <c r="V308" s="37"/>
      <c r="W308" s="147"/>
      <c r="X308" s="11"/>
      <c r="Y308" s="39">
        <f t="shared" si="181"/>
        <v>0</v>
      </c>
      <c r="Z308" s="180">
        <f t="shared" si="182"/>
        <v>0</v>
      </c>
      <c r="AA308" s="11">
        <f t="shared" si="183"/>
        <v>10.8</v>
      </c>
      <c r="AB308" s="11">
        <f t="shared" si="184"/>
        <v>8.64</v>
      </c>
      <c r="AC308" s="43">
        <v>0.7</v>
      </c>
      <c r="AD308" s="44">
        <f t="shared" si="185"/>
        <v>8.64</v>
      </c>
      <c r="AE308" s="12">
        <f t="shared" si="186"/>
        <v>0</v>
      </c>
      <c r="AF308" s="156">
        <v>0.17</v>
      </c>
      <c r="AG308" s="157">
        <f t="shared" si="171"/>
        <v>0</v>
      </c>
      <c r="AH308" s="11">
        <f t="shared" si="172"/>
        <v>0</v>
      </c>
      <c r="AI308" s="11"/>
      <c r="AJ308" s="11">
        <f t="shared" si="173"/>
        <v>0</v>
      </c>
      <c r="AK308" s="11"/>
      <c r="AL308" s="11">
        <f t="shared" si="174"/>
        <v>0</v>
      </c>
      <c r="AN308" s="11">
        <f t="shared" si="175"/>
        <v>0</v>
      </c>
      <c r="AO308" s="12">
        <f t="shared" si="176"/>
        <v>0</v>
      </c>
    </row>
    <row r="309" spans="1:41" ht="14.25" thickTop="1" thickBot="1" x14ac:dyDescent="0.25">
      <c r="A309" s="12" t="s">
        <v>26</v>
      </c>
      <c r="B309" s="324" t="s">
        <v>43</v>
      </c>
      <c r="C309" s="433" t="s">
        <v>519</v>
      </c>
      <c r="D309" s="71" t="s">
        <v>178</v>
      </c>
      <c r="E309" s="72" t="s">
        <v>6</v>
      </c>
      <c r="F309" s="385"/>
      <c r="G309" s="109"/>
      <c r="H309" s="74">
        <f t="shared" si="153"/>
        <v>365</v>
      </c>
      <c r="I309" s="110"/>
      <c r="J309" s="76">
        <v>10.8</v>
      </c>
      <c r="K309" s="77">
        <v>0.7</v>
      </c>
      <c r="L309" s="78">
        <f t="shared" si="177"/>
        <v>7.56</v>
      </c>
      <c r="M309" s="78">
        <v>5.5</v>
      </c>
      <c r="N309" s="80">
        <f t="shared" si="178"/>
        <v>0</v>
      </c>
      <c r="O309" s="80">
        <f t="shared" si="179"/>
        <v>0</v>
      </c>
      <c r="P309" s="264">
        <f t="shared" si="180"/>
        <v>0</v>
      </c>
      <c r="Q309" s="78">
        <v>0.72</v>
      </c>
      <c r="R309" s="80">
        <f t="shared" si="170"/>
        <v>0</v>
      </c>
      <c r="S309" s="153">
        <v>1.518</v>
      </c>
      <c r="T309" s="80">
        <f>F309*S309</f>
        <v>0</v>
      </c>
      <c r="U309" s="36" t="str">
        <f t="shared" si="187"/>
        <v xml:space="preserve"> </v>
      </c>
      <c r="V309" s="37"/>
      <c r="W309" s="147"/>
      <c r="X309" s="11"/>
      <c r="Y309" s="39">
        <f t="shared" si="181"/>
        <v>0</v>
      </c>
      <c r="Z309" s="180">
        <f t="shared" si="182"/>
        <v>0</v>
      </c>
      <c r="AA309" s="11">
        <f t="shared" si="183"/>
        <v>10.8</v>
      </c>
      <c r="AB309" s="11">
        <f t="shared" si="184"/>
        <v>7.56</v>
      </c>
      <c r="AC309" s="43">
        <v>0.7</v>
      </c>
      <c r="AD309" s="44">
        <f t="shared" si="185"/>
        <v>7.56</v>
      </c>
      <c r="AE309" s="12">
        <f t="shared" si="186"/>
        <v>0</v>
      </c>
      <c r="AF309" s="45">
        <v>0.17</v>
      </c>
      <c r="AG309" s="46">
        <f t="shared" si="171"/>
        <v>0</v>
      </c>
      <c r="AH309" s="11">
        <f t="shared" si="172"/>
        <v>0</v>
      </c>
      <c r="AI309" s="11"/>
      <c r="AJ309" s="11">
        <f t="shared" si="173"/>
        <v>0</v>
      </c>
      <c r="AK309" s="11"/>
      <c r="AL309" s="11">
        <f t="shared" si="174"/>
        <v>0</v>
      </c>
      <c r="AN309" s="11">
        <f t="shared" si="175"/>
        <v>0</v>
      </c>
      <c r="AO309" s="12">
        <f t="shared" si="176"/>
        <v>0</v>
      </c>
    </row>
    <row r="310" spans="1:41" ht="14.25" thickTop="1" thickBot="1" x14ac:dyDescent="0.25">
      <c r="A310" s="12" t="s">
        <v>26</v>
      </c>
      <c r="B310" s="324" t="s">
        <v>43</v>
      </c>
      <c r="C310" s="433" t="s">
        <v>519</v>
      </c>
      <c r="D310" s="71" t="s">
        <v>179</v>
      </c>
      <c r="E310" s="92" t="s">
        <v>5</v>
      </c>
      <c r="F310" s="385"/>
      <c r="G310" s="109"/>
      <c r="H310" s="74">
        <f t="shared" si="153"/>
        <v>365</v>
      </c>
      <c r="I310" s="110"/>
      <c r="J310" s="76">
        <v>9</v>
      </c>
      <c r="K310" s="77">
        <v>0.8</v>
      </c>
      <c r="L310" s="78">
        <f t="shared" si="177"/>
        <v>7.2</v>
      </c>
      <c r="M310" s="78">
        <v>4.5999999999999996</v>
      </c>
      <c r="N310" s="80">
        <f t="shared" si="178"/>
        <v>0</v>
      </c>
      <c r="O310" s="80">
        <f t="shared" si="179"/>
        <v>0</v>
      </c>
      <c r="P310" s="264">
        <f t="shared" si="180"/>
        <v>0</v>
      </c>
      <c r="Q310" s="78">
        <v>1.92</v>
      </c>
      <c r="R310" s="80">
        <f t="shared" si="170"/>
        <v>0</v>
      </c>
      <c r="S310" s="153"/>
      <c r="T310" s="80"/>
      <c r="U310" s="36" t="str">
        <f t="shared" si="187"/>
        <v xml:space="preserve"> </v>
      </c>
      <c r="V310" s="37"/>
      <c r="W310" s="147"/>
      <c r="X310" s="11"/>
      <c r="Y310" s="39">
        <f t="shared" si="181"/>
        <v>0</v>
      </c>
      <c r="Z310" s="180">
        <f t="shared" si="182"/>
        <v>0</v>
      </c>
      <c r="AA310" s="11">
        <f t="shared" si="183"/>
        <v>9</v>
      </c>
      <c r="AB310" s="11">
        <f t="shared" si="184"/>
        <v>7.2</v>
      </c>
      <c r="AC310" s="43">
        <v>0.7</v>
      </c>
      <c r="AD310" s="44">
        <f t="shared" si="185"/>
        <v>7.2</v>
      </c>
      <c r="AE310" s="12">
        <f t="shared" si="186"/>
        <v>0</v>
      </c>
      <c r="AF310" s="45">
        <v>0.17</v>
      </c>
      <c r="AG310" s="46">
        <f t="shared" si="171"/>
        <v>0</v>
      </c>
      <c r="AH310" s="11">
        <f t="shared" si="172"/>
        <v>0</v>
      </c>
      <c r="AI310" s="11"/>
      <c r="AJ310" s="11">
        <f t="shared" si="173"/>
        <v>0</v>
      </c>
      <c r="AK310" s="11"/>
      <c r="AL310" s="11">
        <f t="shared" si="174"/>
        <v>0</v>
      </c>
      <c r="AN310" s="11">
        <f t="shared" si="175"/>
        <v>0</v>
      </c>
      <c r="AO310" s="12">
        <f t="shared" si="176"/>
        <v>0</v>
      </c>
    </row>
    <row r="311" spans="1:41" ht="14.25" thickTop="1" thickBot="1" x14ac:dyDescent="0.25">
      <c r="A311" s="12" t="s">
        <v>26</v>
      </c>
      <c r="B311" s="324" t="s">
        <v>43</v>
      </c>
      <c r="C311" s="434" t="s">
        <v>519</v>
      </c>
      <c r="D311" s="95" t="s">
        <v>179</v>
      </c>
      <c r="E311" s="48" t="s">
        <v>6</v>
      </c>
      <c r="F311" s="386"/>
      <c r="G311" s="111"/>
      <c r="H311" s="50">
        <f t="shared" si="153"/>
        <v>365</v>
      </c>
      <c r="I311" s="112"/>
      <c r="J311" s="52">
        <v>9</v>
      </c>
      <c r="K311" s="53">
        <v>0.7</v>
      </c>
      <c r="L311" s="54">
        <f t="shared" si="177"/>
        <v>6.3</v>
      </c>
      <c r="M311" s="54">
        <v>4.5999999999999996</v>
      </c>
      <c r="N311" s="55">
        <f t="shared" si="178"/>
        <v>0</v>
      </c>
      <c r="O311" s="55">
        <f t="shared" si="179"/>
        <v>0</v>
      </c>
      <c r="P311" s="290">
        <f t="shared" si="180"/>
        <v>0</v>
      </c>
      <c r="Q311" s="54">
        <v>0.72</v>
      </c>
      <c r="R311" s="55">
        <f t="shared" si="170"/>
        <v>0</v>
      </c>
      <c r="S311" s="154">
        <v>1.518</v>
      </c>
      <c r="T311" s="55">
        <f>F311*S311</f>
        <v>0</v>
      </c>
      <c r="U311" s="187" t="str">
        <f t="shared" si="187"/>
        <v xml:space="preserve"> </v>
      </c>
      <c r="V311" s="188"/>
      <c r="W311" s="189"/>
      <c r="X311" s="190"/>
      <c r="Y311" s="59">
        <f t="shared" si="181"/>
        <v>0</v>
      </c>
      <c r="Z311" s="191">
        <f t="shared" si="182"/>
        <v>0</v>
      </c>
      <c r="AA311" s="190">
        <f t="shared" si="183"/>
        <v>9</v>
      </c>
      <c r="AB311" s="190">
        <f t="shared" si="184"/>
        <v>6.3</v>
      </c>
      <c r="AC311" s="320">
        <v>0.7</v>
      </c>
      <c r="AD311" s="369">
        <f t="shared" si="185"/>
        <v>6.3</v>
      </c>
      <c r="AE311" s="193">
        <f t="shared" si="186"/>
        <v>0</v>
      </c>
      <c r="AF311" s="194">
        <v>0.17</v>
      </c>
      <c r="AG311" s="113">
        <f t="shared" si="171"/>
        <v>0</v>
      </c>
      <c r="AH311" s="11">
        <f t="shared" si="172"/>
        <v>0</v>
      </c>
      <c r="AI311" s="11"/>
      <c r="AJ311" s="11">
        <f t="shared" si="173"/>
        <v>0</v>
      </c>
      <c r="AK311" s="11"/>
      <c r="AL311" s="11">
        <f t="shared" si="174"/>
        <v>0</v>
      </c>
      <c r="AN311" s="11">
        <f t="shared" si="175"/>
        <v>0</v>
      </c>
      <c r="AO311" s="12">
        <f t="shared" si="176"/>
        <v>0</v>
      </c>
    </row>
    <row r="312" spans="1:41" ht="13.5" customHeight="1" thickBot="1" x14ac:dyDescent="0.25">
      <c r="A312" s="12" t="s">
        <v>26</v>
      </c>
      <c r="B312" s="324" t="s">
        <v>43</v>
      </c>
      <c r="C312" s="435" t="s">
        <v>519</v>
      </c>
      <c r="D312" s="105" t="s">
        <v>180</v>
      </c>
      <c r="E312" s="25" t="s">
        <v>5</v>
      </c>
      <c r="F312" s="388"/>
      <c r="G312" s="107"/>
      <c r="H312" s="27">
        <f t="shared" ref="H312:H371" si="188">365-G312</f>
        <v>365</v>
      </c>
      <c r="I312" s="108"/>
      <c r="J312" s="29">
        <v>15.4</v>
      </c>
      <c r="K312" s="30">
        <v>0.8</v>
      </c>
      <c r="L312" s="31">
        <f t="shared" si="177"/>
        <v>12.32</v>
      </c>
      <c r="M312" s="31">
        <v>8.5</v>
      </c>
      <c r="N312" s="33">
        <f t="shared" si="178"/>
        <v>0</v>
      </c>
      <c r="O312" s="33">
        <f t="shared" si="179"/>
        <v>0</v>
      </c>
      <c r="P312" s="349">
        <f t="shared" si="180"/>
        <v>0</v>
      </c>
      <c r="Q312" s="31">
        <v>2.62</v>
      </c>
      <c r="R312" s="33">
        <f t="shared" si="170"/>
        <v>0</v>
      </c>
      <c r="S312" s="158"/>
      <c r="T312" s="33"/>
      <c r="U312" s="36" t="str">
        <f t="shared" si="187"/>
        <v xml:space="preserve"> </v>
      </c>
      <c r="V312" s="37"/>
      <c r="W312" s="147"/>
      <c r="X312" s="11"/>
      <c r="Y312" s="39">
        <f t="shared" si="181"/>
        <v>0</v>
      </c>
      <c r="Z312" s="180">
        <f t="shared" si="182"/>
        <v>0</v>
      </c>
      <c r="AA312" s="11">
        <f t="shared" si="183"/>
        <v>15.4</v>
      </c>
      <c r="AB312" s="11">
        <f t="shared" si="184"/>
        <v>12.32</v>
      </c>
      <c r="AC312" s="43">
        <v>0.7</v>
      </c>
      <c r="AD312" s="44">
        <f t="shared" si="185"/>
        <v>12.32</v>
      </c>
      <c r="AE312" s="12">
        <f t="shared" si="186"/>
        <v>0</v>
      </c>
      <c r="AF312" s="156">
        <v>0.3</v>
      </c>
      <c r="AG312" s="157">
        <f t="shared" si="171"/>
        <v>0</v>
      </c>
      <c r="AH312" s="11">
        <f t="shared" si="172"/>
        <v>0</v>
      </c>
      <c r="AI312" s="11"/>
      <c r="AJ312" s="11">
        <f t="shared" si="173"/>
        <v>0</v>
      </c>
      <c r="AK312" s="11"/>
      <c r="AL312" s="11">
        <f t="shared" si="174"/>
        <v>0</v>
      </c>
      <c r="AN312" s="11">
        <f t="shared" si="175"/>
        <v>0</v>
      </c>
      <c r="AO312" s="12">
        <f t="shared" si="176"/>
        <v>0</v>
      </c>
    </row>
    <row r="313" spans="1:41" ht="14.25" thickTop="1" thickBot="1" x14ac:dyDescent="0.25">
      <c r="A313" s="12" t="s">
        <v>26</v>
      </c>
      <c r="B313" s="324" t="s">
        <v>43</v>
      </c>
      <c r="C313" s="433" t="s">
        <v>519</v>
      </c>
      <c r="D313" s="71" t="s">
        <v>180</v>
      </c>
      <c r="E313" s="72" t="s">
        <v>6</v>
      </c>
      <c r="F313" s="385"/>
      <c r="G313" s="109"/>
      <c r="H313" s="74">
        <f t="shared" si="188"/>
        <v>365</v>
      </c>
      <c r="I313" s="110"/>
      <c r="J313" s="76">
        <v>15.4</v>
      </c>
      <c r="K313" s="77">
        <v>0.7</v>
      </c>
      <c r="L313" s="78">
        <f t="shared" si="177"/>
        <v>10.78</v>
      </c>
      <c r="M313" s="78">
        <v>8.5</v>
      </c>
      <c r="N313" s="80">
        <f t="shared" si="178"/>
        <v>0</v>
      </c>
      <c r="O313" s="80">
        <f t="shared" si="179"/>
        <v>0</v>
      </c>
      <c r="P313" s="264">
        <f t="shared" si="180"/>
        <v>0</v>
      </c>
      <c r="Q313" s="78">
        <v>1.1200000000000001</v>
      </c>
      <c r="R313" s="80">
        <f t="shared" si="170"/>
        <v>0</v>
      </c>
      <c r="S313" s="153">
        <v>2.0459999999999998</v>
      </c>
      <c r="T313" s="80">
        <f>F313*S313</f>
        <v>0</v>
      </c>
      <c r="U313" s="36" t="str">
        <f t="shared" si="187"/>
        <v xml:space="preserve"> </v>
      </c>
      <c r="V313" s="37"/>
      <c r="W313" s="147"/>
      <c r="X313" s="11"/>
      <c r="Y313" s="39">
        <f t="shared" si="181"/>
        <v>0</v>
      </c>
      <c r="Z313" s="180">
        <f t="shared" si="182"/>
        <v>0</v>
      </c>
      <c r="AA313" s="11">
        <f t="shared" si="183"/>
        <v>15.4</v>
      </c>
      <c r="AB313" s="11">
        <f t="shared" si="184"/>
        <v>10.78</v>
      </c>
      <c r="AC313" s="43">
        <v>0.7</v>
      </c>
      <c r="AD313" s="44">
        <f t="shared" si="185"/>
        <v>10.78</v>
      </c>
      <c r="AE313" s="12">
        <f t="shared" si="186"/>
        <v>0</v>
      </c>
      <c r="AF313" s="45">
        <v>0.3</v>
      </c>
      <c r="AG313" s="46">
        <f t="shared" si="171"/>
        <v>0</v>
      </c>
      <c r="AH313" s="11">
        <f t="shared" si="172"/>
        <v>0</v>
      </c>
      <c r="AI313" s="11"/>
      <c r="AJ313" s="11">
        <f t="shared" si="173"/>
        <v>0</v>
      </c>
      <c r="AK313" s="11"/>
      <c r="AL313" s="11">
        <f t="shared" si="174"/>
        <v>0</v>
      </c>
      <c r="AN313" s="11">
        <f t="shared" si="175"/>
        <v>0</v>
      </c>
      <c r="AO313" s="12">
        <f t="shared" si="176"/>
        <v>0</v>
      </c>
    </row>
    <row r="314" spans="1:41" ht="14.25" thickTop="1" thickBot="1" x14ac:dyDescent="0.25">
      <c r="A314" s="12" t="s">
        <v>26</v>
      </c>
      <c r="B314" s="324" t="s">
        <v>43</v>
      </c>
      <c r="C314" s="433" t="s">
        <v>519</v>
      </c>
      <c r="D314" s="71" t="s">
        <v>181</v>
      </c>
      <c r="E314" s="92" t="s">
        <v>5</v>
      </c>
      <c r="F314" s="385"/>
      <c r="G314" s="109"/>
      <c r="H314" s="74">
        <f t="shared" si="188"/>
        <v>365</v>
      </c>
      <c r="I314" s="110"/>
      <c r="J314" s="76">
        <v>13.3</v>
      </c>
      <c r="K314" s="77">
        <v>0.8</v>
      </c>
      <c r="L314" s="78">
        <f t="shared" si="177"/>
        <v>10.64</v>
      </c>
      <c r="M314" s="78">
        <v>7.5</v>
      </c>
      <c r="N314" s="80">
        <f t="shared" si="178"/>
        <v>0</v>
      </c>
      <c r="O314" s="80">
        <f t="shared" si="179"/>
        <v>0</v>
      </c>
      <c r="P314" s="264">
        <f t="shared" si="180"/>
        <v>0</v>
      </c>
      <c r="Q314" s="78">
        <v>2.62</v>
      </c>
      <c r="R314" s="80">
        <f t="shared" si="170"/>
        <v>0</v>
      </c>
      <c r="S314" s="153"/>
      <c r="T314" s="80"/>
      <c r="U314" s="36" t="str">
        <f t="shared" si="187"/>
        <v xml:space="preserve"> </v>
      </c>
      <c r="V314" s="37"/>
      <c r="W314" s="147"/>
      <c r="X314" s="11"/>
      <c r="Y314" s="39">
        <f t="shared" si="181"/>
        <v>0</v>
      </c>
      <c r="Z314" s="180">
        <f t="shared" si="182"/>
        <v>0</v>
      </c>
      <c r="AA314" s="11">
        <f t="shared" si="183"/>
        <v>13.3</v>
      </c>
      <c r="AB314" s="11">
        <f t="shared" si="184"/>
        <v>10.64</v>
      </c>
      <c r="AC314" s="43">
        <v>0.7</v>
      </c>
      <c r="AD314" s="44">
        <f t="shared" si="185"/>
        <v>10.64</v>
      </c>
      <c r="AE314" s="12">
        <f t="shared" si="186"/>
        <v>0</v>
      </c>
      <c r="AF314" s="45">
        <v>0.3</v>
      </c>
      <c r="AG314" s="46">
        <f t="shared" si="171"/>
        <v>0</v>
      </c>
      <c r="AH314" s="11">
        <f t="shared" si="172"/>
        <v>0</v>
      </c>
      <c r="AI314" s="11"/>
      <c r="AJ314" s="11">
        <f t="shared" si="173"/>
        <v>0</v>
      </c>
      <c r="AK314" s="11"/>
      <c r="AL314" s="11">
        <f t="shared" si="174"/>
        <v>0</v>
      </c>
      <c r="AN314" s="11">
        <f t="shared" si="175"/>
        <v>0</v>
      </c>
      <c r="AO314" s="12">
        <f t="shared" si="176"/>
        <v>0</v>
      </c>
    </row>
    <row r="315" spans="1:41" ht="14.25" thickTop="1" thickBot="1" x14ac:dyDescent="0.25">
      <c r="A315" s="12" t="s">
        <v>26</v>
      </c>
      <c r="B315" s="324" t="s">
        <v>43</v>
      </c>
      <c r="C315" s="434" t="s">
        <v>519</v>
      </c>
      <c r="D315" s="95" t="s">
        <v>181</v>
      </c>
      <c r="E315" s="48" t="s">
        <v>6</v>
      </c>
      <c r="F315" s="386"/>
      <c r="G315" s="111"/>
      <c r="H315" s="50">
        <f t="shared" si="188"/>
        <v>365</v>
      </c>
      <c r="I315" s="112"/>
      <c r="J315" s="52">
        <v>13.3</v>
      </c>
      <c r="K315" s="53">
        <v>0.7</v>
      </c>
      <c r="L315" s="54">
        <f t="shared" si="177"/>
        <v>9.31</v>
      </c>
      <c r="M315" s="54">
        <v>7.5</v>
      </c>
      <c r="N315" s="55">
        <f t="shared" si="178"/>
        <v>0</v>
      </c>
      <c r="O315" s="55">
        <f t="shared" si="179"/>
        <v>0</v>
      </c>
      <c r="P315" s="290">
        <f t="shared" si="180"/>
        <v>0</v>
      </c>
      <c r="Q315" s="54">
        <v>1.1200000000000001</v>
      </c>
      <c r="R315" s="55">
        <f t="shared" si="170"/>
        <v>0</v>
      </c>
      <c r="S315" s="154">
        <v>2.0459999999999998</v>
      </c>
      <c r="T315" s="55">
        <f>F315*S315</f>
        <v>0</v>
      </c>
      <c r="U315" s="187" t="str">
        <f t="shared" si="187"/>
        <v xml:space="preserve"> </v>
      </c>
      <c r="V315" s="188"/>
      <c r="W315" s="189"/>
      <c r="X315" s="190"/>
      <c r="Y315" s="59">
        <f t="shared" si="181"/>
        <v>0</v>
      </c>
      <c r="Z315" s="191">
        <f t="shared" si="182"/>
        <v>0</v>
      </c>
      <c r="AA315" s="190">
        <f t="shared" si="183"/>
        <v>13.3</v>
      </c>
      <c r="AB315" s="190">
        <f t="shared" si="184"/>
        <v>9.31</v>
      </c>
      <c r="AC315" s="320">
        <v>0.7</v>
      </c>
      <c r="AD315" s="369">
        <f t="shared" si="185"/>
        <v>9.31</v>
      </c>
      <c r="AE315" s="193">
        <f t="shared" si="186"/>
        <v>0</v>
      </c>
      <c r="AF315" s="194">
        <v>0.3</v>
      </c>
      <c r="AG315" s="113">
        <f t="shared" si="171"/>
        <v>0</v>
      </c>
      <c r="AH315" s="11">
        <f t="shared" si="172"/>
        <v>0</v>
      </c>
      <c r="AI315" s="11"/>
      <c r="AJ315" s="11">
        <f t="shared" si="173"/>
        <v>0</v>
      </c>
      <c r="AK315" s="11"/>
      <c r="AL315" s="11">
        <f t="shared" si="174"/>
        <v>0</v>
      </c>
      <c r="AN315" s="11">
        <f t="shared" si="175"/>
        <v>0</v>
      </c>
      <c r="AO315" s="12">
        <f t="shared" si="176"/>
        <v>0</v>
      </c>
    </row>
    <row r="316" spans="1:41" ht="13.5" thickBot="1" x14ac:dyDescent="0.25">
      <c r="A316" s="12" t="s">
        <v>26</v>
      </c>
      <c r="B316" s="324" t="s">
        <v>43</v>
      </c>
      <c r="C316" s="435" t="s">
        <v>10</v>
      </c>
      <c r="D316" s="105" t="s">
        <v>138</v>
      </c>
      <c r="E316" s="25" t="s">
        <v>5</v>
      </c>
      <c r="F316" s="388"/>
      <c r="G316" s="107"/>
      <c r="H316" s="27">
        <f t="shared" si="188"/>
        <v>365</v>
      </c>
      <c r="I316" s="108"/>
      <c r="J316" s="29">
        <v>22.1</v>
      </c>
      <c r="K316" s="30">
        <v>0.8</v>
      </c>
      <c r="L316" s="31">
        <f t="shared" si="177"/>
        <v>17.680000000000003</v>
      </c>
      <c r="M316" s="31">
        <v>9.6</v>
      </c>
      <c r="N316" s="33">
        <f t="shared" si="178"/>
        <v>0</v>
      </c>
      <c r="O316" s="33">
        <f t="shared" si="179"/>
        <v>0</v>
      </c>
      <c r="P316" s="349">
        <f t="shared" si="180"/>
        <v>0</v>
      </c>
      <c r="Q316" s="31">
        <v>3.72</v>
      </c>
      <c r="R316" s="33">
        <f t="shared" si="170"/>
        <v>0</v>
      </c>
      <c r="S316" s="158"/>
      <c r="T316" s="33"/>
      <c r="U316" s="36" t="str">
        <f t="shared" si="187"/>
        <v xml:space="preserve"> </v>
      </c>
      <c r="V316" s="37"/>
      <c r="W316" s="147"/>
      <c r="X316" s="11"/>
      <c r="Y316" s="39">
        <f t="shared" si="181"/>
        <v>0</v>
      </c>
      <c r="Z316" s="180">
        <f t="shared" si="182"/>
        <v>0</v>
      </c>
      <c r="AA316" s="11">
        <f t="shared" si="183"/>
        <v>22.1</v>
      </c>
      <c r="AB316" s="11">
        <f t="shared" si="184"/>
        <v>17.680000000000003</v>
      </c>
      <c r="AC316" s="43">
        <v>0.7</v>
      </c>
      <c r="AD316" s="44">
        <f t="shared" si="185"/>
        <v>17.680000000000003</v>
      </c>
      <c r="AE316" s="12">
        <f t="shared" si="186"/>
        <v>0</v>
      </c>
      <c r="AF316" s="156">
        <v>0.3</v>
      </c>
      <c r="AG316" s="157">
        <f t="shared" si="171"/>
        <v>0</v>
      </c>
      <c r="AH316" s="11">
        <f t="shared" si="172"/>
        <v>0</v>
      </c>
      <c r="AI316" s="11"/>
      <c r="AJ316" s="11">
        <f t="shared" si="173"/>
        <v>0</v>
      </c>
      <c r="AK316" s="11"/>
      <c r="AL316" s="11">
        <f t="shared" si="174"/>
        <v>0</v>
      </c>
      <c r="AN316" s="11">
        <f t="shared" si="175"/>
        <v>0</v>
      </c>
      <c r="AO316" s="12">
        <f t="shared" si="176"/>
        <v>0</v>
      </c>
    </row>
    <row r="317" spans="1:41" ht="14.25" thickTop="1" thickBot="1" x14ac:dyDescent="0.25">
      <c r="A317" s="12" t="s">
        <v>26</v>
      </c>
      <c r="B317" s="324" t="s">
        <v>43</v>
      </c>
      <c r="C317" s="434" t="s">
        <v>10</v>
      </c>
      <c r="D317" s="95" t="s">
        <v>138</v>
      </c>
      <c r="E317" s="48" t="s">
        <v>6</v>
      </c>
      <c r="F317" s="386"/>
      <c r="G317" s="111"/>
      <c r="H317" s="74">
        <f t="shared" si="188"/>
        <v>365</v>
      </c>
      <c r="I317" s="112"/>
      <c r="J317" s="52">
        <v>22.1</v>
      </c>
      <c r="K317" s="53">
        <v>0.7</v>
      </c>
      <c r="L317" s="54">
        <f t="shared" si="177"/>
        <v>15.47</v>
      </c>
      <c r="M317" s="54">
        <v>9.6</v>
      </c>
      <c r="N317" s="55">
        <f t="shared" si="178"/>
        <v>0</v>
      </c>
      <c r="O317" s="55">
        <f t="shared" si="179"/>
        <v>0</v>
      </c>
      <c r="P317" s="290">
        <f t="shared" si="180"/>
        <v>0</v>
      </c>
      <c r="Q317" s="54">
        <v>1.62</v>
      </c>
      <c r="R317" s="55">
        <f t="shared" si="170"/>
        <v>0</v>
      </c>
      <c r="S317" s="154">
        <v>2.706</v>
      </c>
      <c r="T317" s="55">
        <f>F317*S317</f>
        <v>0</v>
      </c>
      <c r="U317" s="36" t="str">
        <f t="shared" si="187"/>
        <v xml:space="preserve"> </v>
      </c>
      <c r="V317" s="188"/>
      <c r="W317" s="147"/>
      <c r="X317" s="11"/>
      <c r="Y317" s="39">
        <f t="shared" si="181"/>
        <v>0</v>
      </c>
      <c r="Z317" s="180">
        <f t="shared" si="182"/>
        <v>0</v>
      </c>
      <c r="AA317" s="11">
        <f t="shared" si="183"/>
        <v>22.1</v>
      </c>
      <c r="AB317" s="11">
        <f t="shared" si="184"/>
        <v>15.47</v>
      </c>
      <c r="AC317" s="43">
        <v>0.7</v>
      </c>
      <c r="AD317" s="44">
        <f t="shared" si="185"/>
        <v>15.47</v>
      </c>
      <c r="AE317" s="12">
        <f t="shared" si="186"/>
        <v>0</v>
      </c>
      <c r="AF317" s="45">
        <v>0.3</v>
      </c>
      <c r="AG317" s="46">
        <f t="shared" si="171"/>
        <v>0</v>
      </c>
      <c r="AH317" s="11">
        <f t="shared" si="172"/>
        <v>0</v>
      </c>
      <c r="AI317" s="11"/>
      <c r="AJ317" s="11">
        <f t="shared" si="173"/>
        <v>0</v>
      </c>
      <c r="AK317" s="11"/>
      <c r="AL317" s="11">
        <f t="shared" si="174"/>
        <v>0</v>
      </c>
      <c r="AN317" s="11">
        <f t="shared" si="175"/>
        <v>0</v>
      </c>
      <c r="AO317" s="12">
        <f t="shared" si="176"/>
        <v>0</v>
      </c>
    </row>
    <row r="318" spans="1:41" ht="13.5" thickBot="1" x14ac:dyDescent="0.25">
      <c r="A318" s="12" t="s">
        <v>26</v>
      </c>
      <c r="B318" s="324" t="s">
        <v>11</v>
      </c>
      <c r="C318" s="436" t="s">
        <v>518</v>
      </c>
      <c r="D318" s="212" t="s">
        <v>11</v>
      </c>
      <c r="E318" s="19"/>
      <c r="F318" s="389" t="str">
        <f>IF(W318&gt;0,"x"," ")</f>
        <v xml:space="preserve"> </v>
      </c>
      <c r="G318" s="213"/>
      <c r="H318" s="214"/>
      <c r="I318" s="214"/>
      <c r="J318" s="214"/>
      <c r="K318" s="214"/>
      <c r="L318" s="214"/>
      <c r="M318" s="214"/>
      <c r="N318" s="214"/>
      <c r="O318" s="214"/>
      <c r="P318" s="214"/>
      <c r="Q318" s="214"/>
      <c r="R318" s="214"/>
      <c r="S318" s="214"/>
      <c r="T318" s="214"/>
      <c r="U318" s="214"/>
      <c r="V318" s="215">
        <f>SUM(T319:T432)</f>
        <v>0</v>
      </c>
      <c r="W318" s="216">
        <f>SUM(F319:F432)</f>
        <v>0</v>
      </c>
      <c r="X318" s="214"/>
      <c r="Y318" s="214"/>
      <c r="Z318" s="214"/>
      <c r="AA318" s="214"/>
      <c r="AB318" s="214"/>
      <c r="AC318" s="43">
        <v>0.7</v>
      </c>
      <c r="AD318" s="214"/>
      <c r="AE318" s="214"/>
      <c r="AF318" s="214"/>
      <c r="AG318" s="214"/>
      <c r="AH318" s="11"/>
      <c r="AI318" s="195">
        <f>SUM(AH319:AH432)</f>
        <v>0</v>
      </c>
      <c r="AJ318" s="11"/>
      <c r="AK318" s="195">
        <f>SUM(AJ319:AJ432)</f>
        <v>0</v>
      </c>
      <c r="AL318" s="11"/>
      <c r="AM318" s="195">
        <f>SUM(AL319:AL432)</f>
        <v>0</v>
      </c>
      <c r="AN318" s="11"/>
      <c r="AO318" s="12"/>
    </row>
    <row r="319" spans="1:41" ht="13.5" customHeight="1" thickBot="1" x14ac:dyDescent="0.25">
      <c r="A319" s="12" t="s">
        <v>26</v>
      </c>
      <c r="B319" s="324" t="s">
        <v>11</v>
      </c>
      <c r="C319" s="423" t="s">
        <v>514</v>
      </c>
      <c r="D319" s="159"/>
      <c r="E319" s="25" t="s">
        <v>5</v>
      </c>
      <c r="F319" s="383"/>
      <c r="G319" s="217"/>
      <c r="H319" s="74">
        <f t="shared" si="188"/>
        <v>365</v>
      </c>
      <c r="I319" s="161"/>
      <c r="J319" s="162" t="s">
        <v>14</v>
      </c>
      <c r="K319" s="163"/>
      <c r="L319" s="164" t="s">
        <v>14</v>
      </c>
      <c r="M319" s="164" t="s">
        <v>14</v>
      </c>
      <c r="N319" s="165"/>
      <c r="O319" s="165"/>
      <c r="P319" s="352"/>
      <c r="Q319" s="1"/>
      <c r="R319" s="166">
        <f t="shared" ref="R319:R350" si="189">F319*Q319</f>
        <v>0</v>
      </c>
      <c r="S319" s="167"/>
      <c r="T319" s="166"/>
      <c r="U319" s="36" t="str">
        <f t="shared" ref="U319:U350" si="190">IF(T319&gt;0,(T319/1.1)," ")</f>
        <v xml:space="preserve"> </v>
      </c>
      <c r="W319" s="125" t="s">
        <v>54</v>
      </c>
      <c r="X319" s="11"/>
      <c r="Y319" s="39"/>
      <c r="Z319" s="11"/>
      <c r="AA319" s="11"/>
      <c r="AB319" s="11"/>
      <c r="AC319" s="43">
        <v>0.7</v>
      </c>
      <c r="AD319" s="218"/>
      <c r="AE319" s="12"/>
      <c r="AF319" s="45">
        <v>0.14000000000000001</v>
      </c>
      <c r="AG319" s="46">
        <f t="shared" ref="AG319:AG350" si="191">F319*AF319</f>
        <v>0</v>
      </c>
      <c r="AH319" s="11">
        <f t="shared" ref="AH319:AH350" si="192">IF(G319=365,IF(I319=1,T319,0),0)</f>
        <v>0</v>
      </c>
      <c r="AI319" s="11"/>
      <c r="AJ319" s="11">
        <f t="shared" ref="AJ319:AJ350" si="193">IF(G319=365,IF(I319=1,U319,0),0)</f>
        <v>0</v>
      </c>
      <c r="AK319" s="11"/>
      <c r="AL319" s="11">
        <f t="shared" ref="AL319:AL350" si="194">IF(G319=365,IF(I319=1,R319,0),0)</f>
        <v>0</v>
      </c>
      <c r="AN319" s="11">
        <f t="shared" ref="AN319:AN350" si="195">IF(G319=365,IF(I319=1,O319,0),0)</f>
        <v>0</v>
      </c>
      <c r="AO319" s="12">
        <f t="shared" ref="AO319:AO350" si="196">IF(G319=365,IF(I319=1,P319,0),0)</f>
        <v>0</v>
      </c>
    </row>
    <row r="320" spans="1:41" ht="13.5" thickBot="1" x14ac:dyDescent="0.25">
      <c r="A320" s="12" t="s">
        <v>26</v>
      </c>
      <c r="B320" s="324" t="s">
        <v>11</v>
      </c>
      <c r="C320" s="431" t="s">
        <v>514</v>
      </c>
      <c r="D320" s="126"/>
      <c r="E320" s="48" t="s">
        <v>6</v>
      </c>
      <c r="F320" s="381"/>
      <c r="G320" s="219"/>
      <c r="H320" s="50">
        <f t="shared" si="188"/>
        <v>365</v>
      </c>
      <c r="I320" s="170"/>
      <c r="J320" s="171" t="s">
        <v>14</v>
      </c>
      <c r="K320" s="172"/>
      <c r="L320" s="173" t="s">
        <v>14</v>
      </c>
      <c r="M320" s="173" t="s">
        <v>14</v>
      </c>
      <c r="N320" s="174"/>
      <c r="O320" s="174"/>
      <c r="P320" s="353"/>
      <c r="Q320" s="2"/>
      <c r="R320" s="135">
        <f t="shared" si="189"/>
        <v>0</v>
      </c>
      <c r="S320" s="220">
        <v>1.1879999999999999</v>
      </c>
      <c r="T320" s="135">
        <f>F320*S320</f>
        <v>0</v>
      </c>
      <c r="U320" s="36" t="str">
        <f t="shared" si="190"/>
        <v xml:space="preserve"> </v>
      </c>
      <c r="W320" s="221"/>
      <c r="X320" s="11"/>
      <c r="Y320" s="39"/>
      <c r="Z320" s="11"/>
      <c r="AA320" s="11"/>
      <c r="AB320" s="11"/>
      <c r="AC320" s="43">
        <v>0.7</v>
      </c>
      <c r="AD320" s="218"/>
      <c r="AE320" s="12"/>
      <c r="AF320" s="194">
        <v>0.14000000000000001</v>
      </c>
      <c r="AG320" s="113">
        <f t="shared" si="191"/>
        <v>0</v>
      </c>
      <c r="AH320" s="11">
        <f t="shared" si="192"/>
        <v>0</v>
      </c>
      <c r="AI320" s="11"/>
      <c r="AJ320" s="11">
        <f t="shared" si="193"/>
        <v>0</v>
      </c>
      <c r="AK320" s="11"/>
      <c r="AL320" s="11">
        <f t="shared" si="194"/>
        <v>0</v>
      </c>
      <c r="AN320" s="11">
        <f t="shared" si="195"/>
        <v>0</v>
      </c>
      <c r="AO320" s="12">
        <f t="shared" si="196"/>
        <v>0</v>
      </c>
    </row>
    <row r="321" spans="1:41" ht="13.5" customHeight="1" thickBot="1" x14ac:dyDescent="0.25">
      <c r="A321" s="12" t="s">
        <v>26</v>
      </c>
      <c r="B321" s="324" t="s">
        <v>11</v>
      </c>
      <c r="C321" s="430" t="s">
        <v>511</v>
      </c>
      <c r="D321" s="61" t="s">
        <v>183</v>
      </c>
      <c r="E321" s="138" t="s">
        <v>5</v>
      </c>
      <c r="F321" s="383"/>
      <c r="G321" s="150"/>
      <c r="H321" s="27">
        <f t="shared" si="188"/>
        <v>365</v>
      </c>
      <c r="I321" s="151"/>
      <c r="J321" s="178">
        <v>11.1</v>
      </c>
      <c r="K321" s="142">
        <v>0.8</v>
      </c>
      <c r="L321" s="143">
        <f t="shared" ref="L321:L352" si="197">AD321</f>
        <v>8.8800000000000008</v>
      </c>
      <c r="M321" s="143">
        <v>4.8</v>
      </c>
      <c r="N321" s="144">
        <f t="shared" ref="N321:N384" si="198">F321*J321</f>
        <v>0</v>
      </c>
      <c r="O321" s="144">
        <f t="shared" ref="O321:O352" si="199">L321*F321</f>
        <v>0</v>
      </c>
      <c r="P321" s="351">
        <f t="shared" ref="P321:P378" si="200">F321*M321</f>
        <v>0</v>
      </c>
      <c r="Q321" s="143">
        <v>1.62</v>
      </c>
      <c r="R321" s="144">
        <f t="shared" si="189"/>
        <v>0</v>
      </c>
      <c r="S321" s="146"/>
      <c r="T321" s="144"/>
      <c r="U321" s="36" t="str">
        <f t="shared" si="190"/>
        <v xml:space="preserve"> </v>
      </c>
      <c r="V321" s="222"/>
      <c r="W321" s="11"/>
      <c r="X321" s="11"/>
      <c r="Y321" s="39">
        <f t="shared" ref="Y321:Y352" si="201">J321*(G321*I321)/365</f>
        <v>0</v>
      </c>
      <c r="Z321" s="180">
        <f t="shared" ref="Z321:Z378" si="202">Y321*AC321</f>
        <v>0</v>
      </c>
      <c r="AA321" s="11">
        <f t="shared" ref="AA321:AA352" si="203">J321*(H321+(G321*(1-I321)))/365</f>
        <v>11.1</v>
      </c>
      <c r="AB321" s="11">
        <f t="shared" ref="AB321:AB352" si="204">AA321*K321</f>
        <v>8.8800000000000008</v>
      </c>
      <c r="AC321" s="43">
        <v>0.7</v>
      </c>
      <c r="AD321" s="44">
        <f t="shared" ref="AD321:AD389" si="205">Z321+AB321</f>
        <v>8.8800000000000008</v>
      </c>
      <c r="AE321" s="12">
        <f t="shared" ref="AE321:AE352" si="206">F321*J321</f>
        <v>0</v>
      </c>
      <c r="AF321" s="156">
        <v>0.14000000000000001</v>
      </c>
      <c r="AG321" s="157">
        <f t="shared" si="191"/>
        <v>0</v>
      </c>
      <c r="AH321" s="11">
        <f t="shared" si="192"/>
        <v>0</v>
      </c>
      <c r="AI321" s="11"/>
      <c r="AJ321" s="11">
        <f t="shared" si="193"/>
        <v>0</v>
      </c>
      <c r="AK321" s="11"/>
      <c r="AL321" s="11">
        <f t="shared" si="194"/>
        <v>0</v>
      </c>
      <c r="AN321" s="11">
        <f t="shared" si="195"/>
        <v>0</v>
      </c>
      <c r="AO321" s="12">
        <f t="shared" si="196"/>
        <v>0</v>
      </c>
    </row>
    <row r="322" spans="1:41" ht="14.25" thickTop="1" thickBot="1" x14ac:dyDescent="0.25">
      <c r="A322" s="12" t="s">
        <v>26</v>
      </c>
      <c r="B322" s="324" t="s">
        <v>11</v>
      </c>
      <c r="C322" s="425" t="s">
        <v>511</v>
      </c>
      <c r="D322" s="71" t="s">
        <v>183</v>
      </c>
      <c r="E322" s="72" t="s">
        <v>6</v>
      </c>
      <c r="F322" s="382"/>
      <c r="G322" s="109"/>
      <c r="H322" s="74">
        <f t="shared" si="188"/>
        <v>365</v>
      </c>
      <c r="I322" s="110"/>
      <c r="J322" s="76">
        <v>11.1</v>
      </c>
      <c r="K322" s="77">
        <v>0.7</v>
      </c>
      <c r="L322" s="78">
        <f t="shared" si="197"/>
        <v>7.77</v>
      </c>
      <c r="M322" s="78">
        <v>4.8</v>
      </c>
      <c r="N322" s="80">
        <f t="shared" si="198"/>
        <v>0</v>
      </c>
      <c r="O322" s="80">
        <f t="shared" si="199"/>
        <v>0</v>
      </c>
      <c r="P322" s="264">
        <f t="shared" si="200"/>
        <v>0</v>
      </c>
      <c r="Q322" s="78">
        <v>0.72</v>
      </c>
      <c r="R322" s="80">
        <f t="shared" si="189"/>
        <v>0</v>
      </c>
      <c r="S322" s="82">
        <v>1.1879999999999999</v>
      </c>
      <c r="T322" s="80">
        <f>F322*S322</f>
        <v>0</v>
      </c>
      <c r="U322" s="36" t="str">
        <f t="shared" si="190"/>
        <v xml:space="preserve"> </v>
      </c>
      <c r="V322" s="37"/>
      <c r="W322" s="147"/>
      <c r="X322" s="11"/>
      <c r="Y322" s="39">
        <f t="shared" si="201"/>
        <v>0</v>
      </c>
      <c r="Z322" s="180">
        <f t="shared" si="202"/>
        <v>0</v>
      </c>
      <c r="AA322" s="11">
        <f t="shared" si="203"/>
        <v>11.1</v>
      </c>
      <c r="AB322" s="11">
        <f t="shared" si="204"/>
        <v>7.77</v>
      </c>
      <c r="AC322" s="43">
        <v>0.7</v>
      </c>
      <c r="AD322" s="44">
        <f t="shared" si="205"/>
        <v>7.77</v>
      </c>
      <c r="AE322" s="12">
        <f t="shared" si="206"/>
        <v>0</v>
      </c>
      <c r="AF322" s="45">
        <v>0.14000000000000001</v>
      </c>
      <c r="AG322" s="46">
        <f t="shared" si="191"/>
        <v>0</v>
      </c>
      <c r="AH322" s="11">
        <f t="shared" si="192"/>
        <v>0</v>
      </c>
      <c r="AI322" s="11"/>
      <c r="AJ322" s="11">
        <f t="shared" si="193"/>
        <v>0</v>
      </c>
      <c r="AK322" s="11"/>
      <c r="AL322" s="11">
        <f t="shared" si="194"/>
        <v>0</v>
      </c>
      <c r="AN322" s="11">
        <f t="shared" si="195"/>
        <v>0</v>
      </c>
      <c r="AO322" s="12">
        <f t="shared" si="196"/>
        <v>0</v>
      </c>
    </row>
    <row r="323" spans="1:41" ht="14.25" thickTop="1" thickBot="1" x14ac:dyDescent="0.25">
      <c r="A323" s="12" t="s">
        <v>26</v>
      </c>
      <c r="B323" s="324" t="s">
        <v>11</v>
      </c>
      <c r="C323" s="425" t="s">
        <v>511</v>
      </c>
      <c r="D323" s="71" t="s">
        <v>184</v>
      </c>
      <c r="E323" s="92" t="s">
        <v>5</v>
      </c>
      <c r="F323" s="382"/>
      <c r="G323" s="109"/>
      <c r="H323" s="74">
        <f t="shared" si="188"/>
        <v>365</v>
      </c>
      <c r="I323" s="110"/>
      <c r="J323" s="76">
        <v>10.7</v>
      </c>
      <c r="K323" s="77">
        <v>0.8</v>
      </c>
      <c r="L323" s="78">
        <f t="shared" si="197"/>
        <v>8.56</v>
      </c>
      <c r="M323" s="78">
        <v>4.0999999999999996</v>
      </c>
      <c r="N323" s="80">
        <f t="shared" si="198"/>
        <v>0</v>
      </c>
      <c r="O323" s="80">
        <f t="shared" si="199"/>
        <v>0</v>
      </c>
      <c r="P323" s="264">
        <f t="shared" si="200"/>
        <v>0</v>
      </c>
      <c r="Q323" s="78">
        <v>1.62</v>
      </c>
      <c r="R323" s="80">
        <f t="shared" si="189"/>
        <v>0</v>
      </c>
      <c r="S323" s="82"/>
      <c r="T323" s="80"/>
      <c r="U323" s="36" t="str">
        <f t="shared" si="190"/>
        <v xml:space="preserve"> </v>
      </c>
      <c r="V323" s="37"/>
      <c r="W323" s="147"/>
      <c r="X323" s="11"/>
      <c r="Y323" s="39">
        <f t="shared" si="201"/>
        <v>0</v>
      </c>
      <c r="Z323" s="180">
        <f t="shared" si="202"/>
        <v>0</v>
      </c>
      <c r="AA323" s="11">
        <f t="shared" si="203"/>
        <v>10.7</v>
      </c>
      <c r="AB323" s="11">
        <f t="shared" si="204"/>
        <v>8.56</v>
      </c>
      <c r="AC323" s="43">
        <v>0.7</v>
      </c>
      <c r="AD323" s="44">
        <f t="shared" si="205"/>
        <v>8.56</v>
      </c>
      <c r="AE323" s="12">
        <f t="shared" si="206"/>
        <v>0</v>
      </c>
      <c r="AF323" s="45">
        <v>0.14000000000000001</v>
      </c>
      <c r="AG323" s="46">
        <f t="shared" si="191"/>
        <v>0</v>
      </c>
      <c r="AH323" s="11">
        <f t="shared" si="192"/>
        <v>0</v>
      </c>
      <c r="AI323" s="11"/>
      <c r="AJ323" s="11">
        <f t="shared" si="193"/>
        <v>0</v>
      </c>
      <c r="AK323" s="11"/>
      <c r="AL323" s="11">
        <f t="shared" si="194"/>
        <v>0</v>
      </c>
      <c r="AN323" s="11">
        <f t="shared" si="195"/>
        <v>0</v>
      </c>
      <c r="AO323" s="12">
        <f t="shared" si="196"/>
        <v>0</v>
      </c>
    </row>
    <row r="324" spans="1:41" ht="14.25" thickTop="1" thickBot="1" x14ac:dyDescent="0.25">
      <c r="A324" s="12" t="s">
        <v>26</v>
      </c>
      <c r="B324" s="324" t="s">
        <v>11</v>
      </c>
      <c r="C324" s="425" t="s">
        <v>511</v>
      </c>
      <c r="D324" s="71" t="s">
        <v>184</v>
      </c>
      <c r="E324" s="72" t="s">
        <v>6</v>
      </c>
      <c r="F324" s="382"/>
      <c r="G324" s="109"/>
      <c r="H324" s="74">
        <f t="shared" si="188"/>
        <v>365</v>
      </c>
      <c r="I324" s="110"/>
      <c r="J324" s="76">
        <v>10.7</v>
      </c>
      <c r="K324" s="77">
        <v>0.7</v>
      </c>
      <c r="L324" s="78">
        <f t="shared" si="197"/>
        <v>7.4899999999999993</v>
      </c>
      <c r="M324" s="78">
        <v>4.0999999999999996</v>
      </c>
      <c r="N324" s="80">
        <f t="shared" si="198"/>
        <v>0</v>
      </c>
      <c r="O324" s="80">
        <f t="shared" si="199"/>
        <v>0</v>
      </c>
      <c r="P324" s="264">
        <f t="shared" si="200"/>
        <v>0</v>
      </c>
      <c r="Q324" s="78">
        <v>0.72</v>
      </c>
      <c r="R324" s="80">
        <f t="shared" si="189"/>
        <v>0</v>
      </c>
      <c r="S324" s="82">
        <v>1.1879999999999999</v>
      </c>
      <c r="T324" s="80">
        <f>F324*S324</f>
        <v>0</v>
      </c>
      <c r="U324" s="36" t="str">
        <f t="shared" si="190"/>
        <v xml:space="preserve"> </v>
      </c>
      <c r="V324" s="37"/>
      <c r="W324" s="147"/>
      <c r="X324" s="11"/>
      <c r="Y324" s="39">
        <f t="shared" si="201"/>
        <v>0</v>
      </c>
      <c r="Z324" s="180">
        <f t="shared" si="202"/>
        <v>0</v>
      </c>
      <c r="AA324" s="11">
        <f t="shared" si="203"/>
        <v>10.7</v>
      </c>
      <c r="AB324" s="11">
        <f t="shared" si="204"/>
        <v>7.4899999999999993</v>
      </c>
      <c r="AC324" s="43">
        <v>0.7</v>
      </c>
      <c r="AD324" s="44">
        <f t="shared" si="205"/>
        <v>7.4899999999999993</v>
      </c>
      <c r="AE324" s="12">
        <f t="shared" si="206"/>
        <v>0</v>
      </c>
      <c r="AF324" s="45">
        <v>0.14000000000000001</v>
      </c>
      <c r="AG324" s="46">
        <f t="shared" si="191"/>
        <v>0</v>
      </c>
      <c r="AH324" s="11">
        <f t="shared" si="192"/>
        <v>0</v>
      </c>
      <c r="AI324" s="11"/>
      <c r="AJ324" s="11">
        <f t="shared" si="193"/>
        <v>0</v>
      </c>
      <c r="AK324" s="11"/>
      <c r="AL324" s="11">
        <f t="shared" si="194"/>
        <v>0</v>
      </c>
      <c r="AN324" s="11">
        <f t="shared" si="195"/>
        <v>0</v>
      </c>
      <c r="AO324" s="12">
        <f t="shared" si="196"/>
        <v>0</v>
      </c>
    </row>
    <row r="325" spans="1:41" ht="14.25" thickTop="1" thickBot="1" x14ac:dyDescent="0.25">
      <c r="A325" s="12" t="s">
        <v>26</v>
      </c>
      <c r="B325" s="324" t="s">
        <v>11</v>
      </c>
      <c r="C325" s="425" t="s">
        <v>511</v>
      </c>
      <c r="D325" s="71" t="s">
        <v>185</v>
      </c>
      <c r="E325" s="92" t="s">
        <v>5</v>
      </c>
      <c r="F325" s="382"/>
      <c r="G325" s="109"/>
      <c r="H325" s="74">
        <f t="shared" si="188"/>
        <v>365</v>
      </c>
      <c r="I325" s="110"/>
      <c r="J325" s="76">
        <v>9.6</v>
      </c>
      <c r="K325" s="77">
        <v>0.8</v>
      </c>
      <c r="L325" s="78">
        <f t="shared" si="197"/>
        <v>7.68</v>
      </c>
      <c r="M325" s="78">
        <v>3.7</v>
      </c>
      <c r="N325" s="80">
        <f t="shared" si="198"/>
        <v>0</v>
      </c>
      <c r="O325" s="80">
        <f t="shared" si="199"/>
        <v>0</v>
      </c>
      <c r="P325" s="264">
        <f t="shared" si="200"/>
        <v>0</v>
      </c>
      <c r="Q325" s="78">
        <v>1.62</v>
      </c>
      <c r="R325" s="80">
        <f t="shared" si="189"/>
        <v>0</v>
      </c>
      <c r="S325" s="82"/>
      <c r="T325" s="80"/>
      <c r="U325" s="36" t="str">
        <f t="shared" si="190"/>
        <v xml:space="preserve"> </v>
      </c>
      <c r="V325" s="37"/>
      <c r="W325" s="147"/>
      <c r="X325" s="11"/>
      <c r="Y325" s="39">
        <f t="shared" si="201"/>
        <v>0</v>
      </c>
      <c r="Z325" s="180">
        <f t="shared" si="202"/>
        <v>0</v>
      </c>
      <c r="AA325" s="11">
        <f t="shared" si="203"/>
        <v>9.6</v>
      </c>
      <c r="AB325" s="11">
        <f t="shared" si="204"/>
        <v>7.68</v>
      </c>
      <c r="AC325" s="43">
        <v>0.7</v>
      </c>
      <c r="AD325" s="44">
        <f t="shared" si="205"/>
        <v>7.68</v>
      </c>
      <c r="AE325" s="12">
        <f t="shared" si="206"/>
        <v>0</v>
      </c>
      <c r="AF325" s="45">
        <v>0.14000000000000001</v>
      </c>
      <c r="AG325" s="46">
        <f t="shared" si="191"/>
        <v>0</v>
      </c>
      <c r="AH325" s="11">
        <f t="shared" si="192"/>
        <v>0</v>
      </c>
      <c r="AI325" s="11"/>
      <c r="AJ325" s="11">
        <f t="shared" si="193"/>
        <v>0</v>
      </c>
      <c r="AK325" s="11"/>
      <c r="AL325" s="11">
        <f t="shared" si="194"/>
        <v>0</v>
      </c>
      <c r="AN325" s="11">
        <f t="shared" si="195"/>
        <v>0</v>
      </c>
      <c r="AO325" s="12">
        <f t="shared" si="196"/>
        <v>0</v>
      </c>
    </row>
    <row r="326" spans="1:41" ht="14.25" thickTop="1" thickBot="1" x14ac:dyDescent="0.25">
      <c r="A326" s="12" t="s">
        <v>26</v>
      </c>
      <c r="B326" s="324" t="s">
        <v>11</v>
      </c>
      <c r="C326" s="425" t="s">
        <v>511</v>
      </c>
      <c r="D326" s="71" t="s">
        <v>185</v>
      </c>
      <c r="E326" s="72" t="s">
        <v>6</v>
      </c>
      <c r="F326" s="382"/>
      <c r="G326" s="109"/>
      <c r="H326" s="74">
        <f t="shared" si="188"/>
        <v>365</v>
      </c>
      <c r="I326" s="110"/>
      <c r="J326" s="76">
        <v>9.6</v>
      </c>
      <c r="K326" s="77">
        <v>0.7</v>
      </c>
      <c r="L326" s="78">
        <f t="shared" si="197"/>
        <v>6.72</v>
      </c>
      <c r="M326" s="78">
        <v>3.7</v>
      </c>
      <c r="N326" s="80">
        <f t="shared" si="198"/>
        <v>0</v>
      </c>
      <c r="O326" s="80">
        <f t="shared" si="199"/>
        <v>0</v>
      </c>
      <c r="P326" s="264">
        <f t="shared" si="200"/>
        <v>0</v>
      </c>
      <c r="Q326" s="78">
        <v>0.72</v>
      </c>
      <c r="R326" s="80">
        <f t="shared" si="189"/>
        <v>0</v>
      </c>
      <c r="S326" s="82">
        <v>1.1879999999999999</v>
      </c>
      <c r="T326" s="80">
        <f>F326*S326</f>
        <v>0</v>
      </c>
      <c r="U326" s="36" t="str">
        <f t="shared" si="190"/>
        <v xml:space="preserve"> </v>
      </c>
      <c r="V326" s="37"/>
      <c r="W326" s="147"/>
      <c r="X326" s="11"/>
      <c r="Y326" s="39">
        <f t="shared" si="201"/>
        <v>0</v>
      </c>
      <c r="Z326" s="180">
        <f t="shared" si="202"/>
        <v>0</v>
      </c>
      <c r="AA326" s="11">
        <f t="shared" si="203"/>
        <v>9.6</v>
      </c>
      <c r="AB326" s="11">
        <f t="shared" si="204"/>
        <v>6.72</v>
      </c>
      <c r="AC326" s="43">
        <v>0.7</v>
      </c>
      <c r="AD326" s="44">
        <f t="shared" si="205"/>
        <v>6.72</v>
      </c>
      <c r="AE326" s="12">
        <f t="shared" si="206"/>
        <v>0</v>
      </c>
      <c r="AF326" s="45">
        <v>0.14000000000000001</v>
      </c>
      <c r="AG326" s="46">
        <f t="shared" si="191"/>
        <v>0</v>
      </c>
      <c r="AH326" s="11">
        <f t="shared" si="192"/>
        <v>0</v>
      </c>
      <c r="AI326" s="11"/>
      <c r="AJ326" s="11">
        <f t="shared" si="193"/>
        <v>0</v>
      </c>
      <c r="AK326" s="11"/>
      <c r="AL326" s="11">
        <f t="shared" si="194"/>
        <v>0</v>
      </c>
      <c r="AN326" s="11">
        <f t="shared" si="195"/>
        <v>0</v>
      </c>
      <c r="AO326" s="12">
        <f t="shared" si="196"/>
        <v>0</v>
      </c>
    </row>
    <row r="327" spans="1:41" ht="14.25" thickTop="1" thickBot="1" x14ac:dyDescent="0.25">
      <c r="A327" s="12" t="s">
        <v>26</v>
      </c>
      <c r="B327" s="324" t="s">
        <v>11</v>
      </c>
      <c r="C327" s="425" t="s">
        <v>511</v>
      </c>
      <c r="D327" s="71" t="s">
        <v>316</v>
      </c>
      <c r="E327" s="92" t="s">
        <v>5</v>
      </c>
      <c r="F327" s="382"/>
      <c r="G327" s="109"/>
      <c r="H327" s="74">
        <f t="shared" si="188"/>
        <v>365</v>
      </c>
      <c r="I327" s="110"/>
      <c r="J327" s="76">
        <v>9.1</v>
      </c>
      <c r="K327" s="77">
        <v>0.8</v>
      </c>
      <c r="L327" s="78">
        <f t="shared" si="197"/>
        <v>7.28</v>
      </c>
      <c r="M327" s="78">
        <v>3.4</v>
      </c>
      <c r="N327" s="80">
        <f t="shared" si="198"/>
        <v>0</v>
      </c>
      <c r="O327" s="80">
        <f t="shared" si="199"/>
        <v>0</v>
      </c>
      <c r="P327" s="264">
        <f t="shared" si="200"/>
        <v>0</v>
      </c>
      <c r="Q327" s="78">
        <v>1.62</v>
      </c>
      <c r="R327" s="80">
        <f t="shared" si="189"/>
        <v>0</v>
      </c>
      <c r="S327" s="82"/>
      <c r="T327" s="80"/>
      <c r="U327" s="36" t="str">
        <f t="shared" si="190"/>
        <v xml:space="preserve"> </v>
      </c>
      <c r="V327" s="37"/>
      <c r="W327" s="147"/>
      <c r="X327" s="11"/>
      <c r="Y327" s="39">
        <f t="shared" si="201"/>
        <v>0</v>
      </c>
      <c r="Z327" s="180">
        <f t="shared" si="202"/>
        <v>0</v>
      </c>
      <c r="AA327" s="11">
        <f t="shared" si="203"/>
        <v>9.1</v>
      </c>
      <c r="AB327" s="11">
        <f t="shared" si="204"/>
        <v>7.28</v>
      </c>
      <c r="AC327" s="43">
        <v>0.7</v>
      </c>
      <c r="AD327" s="44">
        <f t="shared" si="205"/>
        <v>7.28</v>
      </c>
      <c r="AE327" s="12">
        <f t="shared" si="206"/>
        <v>0</v>
      </c>
      <c r="AF327" s="45">
        <v>0.14000000000000001</v>
      </c>
      <c r="AG327" s="46">
        <f t="shared" si="191"/>
        <v>0</v>
      </c>
      <c r="AH327" s="11">
        <f t="shared" si="192"/>
        <v>0</v>
      </c>
      <c r="AI327" s="11"/>
      <c r="AJ327" s="11">
        <f t="shared" si="193"/>
        <v>0</v>
      </c>
      <c r="AK327" s="11"/>
      <c r="AL327" s="11">
        <f t="shared" si="194"/>
        <v>0</v>
      </c>
      <c r="AN327" s="11">
        <f t="shared" si="195"/>
        <v>0</v>
      </c>
      <c r="AO327" s="12">
        <f t="shared" si="196"/>
        <v>0</v>
      </c>
    </row>
    <row r="328" spans="1:41" ht="14.25" thickTop="1" thickBot="1" x14ac:dyDescent="0.25">
      <c r="A328" s="12" t="s">
        <v>26</v>
      </c>
      <c r="B328" s="324" t="s">
        <v>11</v>
      </c>
      <c r="C328" s="426" t="s">
        <v>511</v>
      </c>
      <c r="D328" s="95" t="s">
        <v>316</v>
      </c>
      <c r="E328" s="48" t="s">
        <v>6</v>
      </c>
      <c r="F328" s="381"/>
      <c r="G328" s="111"/>
      <c r="H328" s="50">
        <f t="shared" si="188"/>
        <v>365</v>
      </c>
      <c r="I328" s="112"/>
      <c r="J328" s="52">
        <v>9.1</v>
      </c>
      <c r="K328" s="53">
        <v>0.7</v>
      </c>
      <c r="L328" s="54">
        <f t="shared" si="197"/>
        <v>6.3699999999999992</v>
      </c>
      <c r="M328" s="54">
        <v>3.4</v>
      </c>
      <c r="N328" s="55">
        <f t="shared" si="198"/>
        <v>0</v>
      </c>
      <c r="O328" s="55">
        <f t="shared" si="199"/>
        <v>0</v>
      </c>
      <c r="P328" s="290">
        <f t="shared" si="200"/>
        <v>0</v>
      </c>
      <c r="Q328" s="54">
        <v>0.72</v>
      </c>
      <c r="R328" s="55">
        <f t="shared" si="189"/>
        <v>0</v>
      </c>
      <c r="S328" s="57">
        <v>1.1879999999999999</v>
      </c>
      <c r="T328" s="55">
        <f>F328*S328</f>
        <v>0</v>
      </c>
      <c r="U328" s="36" t="str">
        <f t="shared" si="190"/>
        <v xml:space="preserve"> </v>
      </c>
      <c r="V328" s="37"/>
      <c r="W328" s="147"/>
      <c r="X328" s="11"/>
      <c r="Y328" s="39">
        <f t="shared" si="201"/>
        <v>0</v>
      </c>
      <c r="Z328" s="180">
        <f t="shared" si="202"/>
        <v>0</v>
      </c>
      <c r="AA328" s="11">
        <f t="shared" si="203"/>
        <v>9.1</v>
      </c>
      <c r="AB328" s="11">
        <f t="shared" si="204"/>
        <v>6.3699999999999992</v>
      </c>
      <c r="AC328" s="43">
        <v>0.7</v>
      </c>
      <c r="AD328" s="44">
        <f t="shared" si="205"/>
        <v>6.3699999999999992</v>
      </c>
      <c r="AE328" s="12">
        <f t="shared" si="206"/>
        <v>0</v>
      </c>
      <c r="AF328" s="194">
        <v>0.14000000000000001</v>
      </c>
      <c r="AG328" s="113">
        <f t="shared" si="191"/>
        <v>0</v>
      </c>
      <c r="AH328" s="11">
        <f t="shared" si="192"/>
        <v>0</v>
      </c>
      <c r="AI328" s="11"/>
      <c r="AJ328" s="11">
        <f t="shared" si="193"/>
        <v>0</v>
      </c>
      <c r="AK328" s="11"/>
      <c r="AL328" s="11">
        <f t="shared" si="194"/>
        <v>0</v>
      </c>
      <c r="AN328" s="11">
        <f t="shared" si="195"/>
        <v>0</v>
      </c>
      <c r="AO328" s="12">
        <f t="shared" si="196"/>
        <v>0</v>
      </c>
    </row>
    <row r="329" spans="1:41" ht="13.5" customHeight="1" thickBot="1" x14ac:dyDescent="0.25">
      <c r="A329" s="12" t="s">
        <v>26</v>
      </c>
      <c r="B329" s="324" t="s">
        <v>11</v>
      </c>
      <c r="C329" s="425" t="s">
        <v>512</v>
      </c>
      <c r="D329" s="61" t="s">
        <v>186</v>
      </c>
      <c r="E329" s="138" t="s">
        <v>5</v>
      </c>
      <c r="F329" s="383"/>
      <c r="G329" s="150"/>
      <c r="H329" s="27">
        <f t="shared" si="188"/>
        <v>365</v>
      </c>
      <c r="I329" s="151"/>
      <c r="J329" s="178">
        <v>11.4</v>
      </c>
      <c r="K329" s="142">
        <v>0.8</v>
      </c>
      <c r="L329" s="143">
        <f t="shared" si="197"/>
        <v>9.120000000000001</v>
      </c>
      <c r="M329" s="143">
        <v>4.8</v>
      </c>
      <c r="N329" s="144">
        <f t="shared" si="198"/>
        <v>0</v>
      </c>
      <c r="O329" s="144">
        <f t="shared" si="199"/>
        <v>0</v>
      </c>
      <c r="P329" s="351">
        <f t="shared" si="200"/>
        <v>0</v>
      </c>
      <c r="Q329" s="143">
        <v>1.62</v>
      </c>
      <c r="R329" s="144">
        <f t="shared" si="189"/>
        <v>0</v>
      </c>
      <c r="S329" s="146"/>
      <c r="T329" s="144"/>
      <c r="U329" s="36" t="str">
        <f t="shared" si="190"/>
        <v xml:space="preserve"> </v>
      </c>
      <c r="V329" s="37"/>
      <c r="W329" s="147"/>
      <c r="X329" s="11"/>
      <c r="Y329" s="39">
        <f t="shared" si="201"/>
        <v>0</v>
      </c>
      <c r="Z329" s="180">
        <f t="shared" si="202"/>
        <v>0</v>
      </c>
      <c r="AA329" s="11">
        <f t="shared" si="203"/>
        <v>11.4</v>
      </c>
      <c r="AB329" s="11">
        <f t="shared" si="204"/>
        <v>9.120000000000001</v>
      </c>
      <c r="AC329" s="43">
        <v>0.7</v>
      </c>
      <c r="AD329" s="44">
        <f t="shared" si="205"/>
        <v>9.120000000000001</v>
      </c>
      <c r="AE329" s="12">
        <f t="shared" si="206"/>
        <v>0</v>
      </c>
      <c r="AF329" s="156">
        <v>0.14000000000000001</v>
      </c>
      <c r="AG329" s="157">
        <f t="shared" si="191"/>
        <v>0</v>
      </c>
      <c r="AH329" s="11">
        <f t="shared" si="192"/>
        <v>0</v>
      </c>
      <c r="AI329" s="11"/>
      <c r="AJ329" s="11">
        <f t="shared" si="193"/>
        <v>0</v>
      </c>
      <c r="AK329" s="11"/>
      <c r="AL329" s="11">
        <f t="shared" si="194"/>
        <v>0</v>
      </c>
      <c r="AN329" s="11">
        <f t="shared" si="195"/>
        <v>0</v>
      </c>
      <c r="AO329" s="12">
        <f t="shared" si="196"/>
        <v>0</v>
      </c>
    </row>
    <row r="330" spans="1:41" ht="14.25" thickTop="1" thickBot="1" x14ac:dyDescent="0.25">
      <c r="A330" s="12" t="s">
        <v>26</v>
      </c>
      <c r="B330" s="324" t="s">
        <v>11</v>
      </c>
      <c r="C330" s="425" t="s">
        <v>512</v>
      </c>
      <c r="D330" s="71" t="s">
        <v>186</v>
      </c>
      <c r="E330" s="72" t="s">
        <v>6</v>
      </c>
      <c r="F330" s="382"/>
      <c r="G330" s="109"/>
      <c r="H330" s="74">
        <f t="shared" si="188"/>
        <v>365</v>
      </c>
      <c r="I330" s="110"/>
      <c r="J330" s="76">
        <v>11.4</v>
      </c>
      <c r="K330" s="77">
        <v>0.7</v>
      </c>
      <c r="L330" s="78">
        <f t="shared" si="197"/>
        <v>7.9799999999999995</v>
      </c>
      <c r="M330" s="78">
        <v>4.8</v>
      </c>
      <c r="N330" s="80">
        <f t="shared" si="198"/>
        <v>0</v>
      </c>
      <c r="O330" s="80">
        <f t="shared" si="199"/>
        <v>0</v>
      </c>
      <c r="P330" s="264">
        <f t="shared" si="200"/>
        <v>0</v>
      </c>
      <c r="Q330" s="78">
        <v>0.72</v>
      </c>
      <c r="R330" s="80">
        <f t="shared" si="189"/>
        <v>0</v>
      </c>
      <c r="S330" s="82">
        <v>1.1879999999999999</v>
      </c>
      <c r="T330" s="80">
        <f>F330*S330</f>
        <v>0</v>
      </c>
      <c r="U330" s="36" t="str">
        <f t="shared" si="190"/>
        <v xml:space="preserve"> </v>
      </c>
      <c r="V330" s="37"/>
      <c r="W330" s="147"/>
      <c r="X330" s="11"/>
      <c r="Y330" s="39">
        <f t="shared" si="201"/>
        <v>0</v>
      </c>
      <c r="Z330" s="180">
        <f t="shared" si="202"/>
        <v>0</v>
      </c>
      <c r="AA330" s="11">
        <f t="shared" si="203"/>
        <v>11.4</v>
      </c>
      <c r="AB330" s="11">
        <f t="shared" si="204"/>
        <v>7.9799999999999995</v>
      </c>
      <c r="AC330" s="43">
        <v>0.7</v>
      </c>
      <c r="AD330" s="44">
        <f t="shared" si="205"/>
        <v>7.9799999999999995</v>
      </c>
      <c r="AE330" s="12">
        <f t="shared" si="206"/>
        <v>0</v>
      </c>
      <c r="AF330" s="45">
        <v>0.14000000000000001</v>
      </c>
      <c r="AG330" s="46">
        <f t="shared" si="191"/>
        <v>0</v>
      </c>
      <c r="AH330" s="11">
        <f t="shared" si="192"/>
        <v>0</v>
      </c>
      <c r="AI330" s="11"/>
      <c r="AJ330" s="11">
        <f t="shared" si="193"/>
        <v>0</v>
      </c>
      <c r="AK330" s="11"/>
      <c r="AL330" s="11">
        <f t="shared" si="194"/>
        <v>0</v>
      </c>
      <c r="AN330" s="11">
        <f t="shared" si="195"/>
        <v>0</v>
      </c>
      <c r="AO330" s="12">
        <f t="shared" si="196"/>
        <v>0</v>
      </c>
    </row>
    <row r="331" spans="1:41" ht="14.25" thickTop="1" thickBot="1" x14ac:dyDescent="0.25">
      <c r="A331" s="12" t="s">
        <v>26</v>
      </c>
      <c r="B331" s="324" t="s">
        <v>11</v>
      </c>
      <c r="C331" s="425" t="s">
        <v>512</v>
      </c>
      <c r="D331" s="71" t="s">
        <v>187</v>
      </c>
      <c r="E331" s="92" t="s">
        <v>5</v>
      </c>
      <c r="F331" s="382"/>
      <c r="G331" s="109"/>
      <c r="H331" s="74">
        <f t="shared" si="188"/>
        <v>365</v>
      </c>
      <c r="I331" s="110"/>
      <c r="J331" s="76">
        <v>10.9</v>
      </c>
      <c r="K331" s="77">
        <v>0.8</v>
      </c>
      <c r="L331" s="78">
        <f t="shared" si="197"/>
        <v>8.7200000000000006</v>
      </c>
      <c r="M331" s="78">
        <v>4.0999999999999996</v>
      </c>
      <c r="N331" s="80">
        <f t="shared" si="198"/>
        <v>0</v>
      </c>
      <c r="O331" s="80">
        <f t="shared" si="199"/>
        <v>0</v>
      </c>
      <c r="P331" s="264">
        <f t="shared" si="200"/>
        <v>0</v>
      </c>
      <c r="Q331" s="78">
        <v>1.62</v>
      </c>
      <c r="R331" s="80">
        <f t="shared" si="189"/>
        <v>0</v>
      </c>
      <c r="S331" s="82"/>
      <c r="T331" s="80"/>
      <c r="U331" s="36" t="str">
        <f t="shared" si="190"/>
        <v xml:space="preserve"> </v>
      </c>
      <c r="V331" s="37"/>
      <c r="W331" s="147"/>
      <c r="X331" s="11"/>
      <c r="Y331" s="39">
        <f t="shared" si="201"/>
        <v>0</v>
      </c>
      <c r="Z331" s="180">
        <f t="shared" si="202"/>
        <v>0</v>
      </c>
      <c r="AA331" s="11">
        <f t="shared" si="203"/>
        <v>10.9</v>
      </c>
      <c r="AB331" s="11">
        <f t="shared" si="204"/>
        <v>8.7200000000000006</v>
      </c>
      <c r="AC331" s="43">
        <v>0.7</v>
      </c>
      <c r="AD331" s="44">
        <f t="shared" si="205"/>
        <v>8.7200000000000006</v>
      </c>
      <c r="AE331" s="12">
        <f t="shared" si="206"/>
        <v>0</v>
      </c>
      <c r="AF331" s="45">
        <v>0.14000000000000001</v>
      </c>
      <c r="AG331" s="46">
        <f t="shared" si="191"/>
        <v>0</v>
      </c>
      <c r="AH331" s="11">
        <f t="shared" si="192"/>
        <v>0</v>
      </c>
      <c r="AI331" s="11"/>
      <c r="AJ331" s="11">
        <f t="shared" si="193"/>
        <v>0</v>
      </c>
      <c r="AK331" s="11"/>
      <c r="AL331" s="11">
        <f t="shared" si="194"/>
        <v>0</v>
      </c>
      <c r="AN331" s="11">
        <f t="shared" si="195"/>
        <v>0</v>
      </c>
      <c r="AO331" s="12">
        <f t="shared" si="196"/>
        <v>0</v>
      </c>
    </row>
    <row r="332" spans="1:41" ht="14.25" thickTop="1" thickBot="1" x14ac:dyDescent="0.25">
      <c r="A332" s="12" t="s">
        <v>26</v>
      </c>
      <c r="B332" s="324" t="s">
        <v>11</v>
      </c>
      <c r="C332" s="425" t="s">
        <v>512</v>
      </c>
      <c r="D332" s="71" t="s">
        <v>187</v>
      </c>
      <c r="E332" s="72" t="s">
        <v>6</v>
      </c>
      <c r="F332" s="382"/>
      <c r="G332" s="109"/>
      <c r="H332" s="74">
        <f t="shared" si="188"/>
        <v>365</v>
      </c>
      <c r="I332" s="110"/>
      <c r="J332" s="76">
        <v>10.9</v>
      </c>
      <c r="K332" s="77">
        <v>0.7</v>
      </c>
      <c r="L332" s="78">
        <f t="shared" si="197"/>
        <v>7.63</v>
      </c>
      <c r="M332" s="78">
        <v>4.0999999999999996</v>
      </c>
      <c r="N332" s="80">
        <f t="shared" si="198"/>
        <v>0</v>
      </c>
      <c r="O332" s="80">
        <f t="shared" si="199"/>
        <v>0</v>
      </c>
      <c r="P332" s="264">
        <f t="shared" si="200"/>
        <v>0</v>
      </c>
      <c r="Q332" s="78">
        <v>0.72</v>
      </c>
      <c r="R332" s="80">
        <f t="shared" si="189"/>
        <v>0</v>
      </c>
      <c r="S332" s="82">
        <v>1.1879999999999999</v>
      </c>
      <c r="T332" s="80">
        <f>F332*S332</f>
        <v>0</v>
      </c>
      <c r="U332" s="36" t="str">
        <f t="shared" si="190"/>
        <v xml:space="preserve"> </v>
      </c>
      <c r="V332" s="37"/>
      <c r="W332" s="147"/>
      <c r="X332" s="11"/>
      <c r="Y332" s="39">
        <f t="shared" si="201"/>
        <v>0</v>
      </c>
      <c r="Z332" s="180">
        <f t="shared" si="202"/>
        <v>0</v>
      </c>
      <c r="AA332" s="11">
        <f t="shared" si="203"/>
        <v>10.9</v>
      </c>
      <c r="AB332" s="11">
        <f t="shared" si="204"/>
        <v>7.63</v>
      </c>
      <c r="AC332" s="43">
        <v>0.7</v>
      </c>
      <c r="AD332" s="44">
        <f t="shared" si="205"/>
        <v>7.63</v>
      </c>
      <c r="AE332" s="12">
        <f t="shared" si="206"/>
        <v>0</v>
      </c>
      <c r="AF332" s="45">
        <v>0.14000000000000001</v>
      </c>
      <c r="AG332" s="46">
        <f t="shared" si="191"/>
        <v>0</v>
      </c>
      <c r="AH332" s="11">
        <f t="shared" si="192"/>
        <v>0</v>
      </c>
      <c r="AI332" s="11"/>
      <c r="AJ332" s="11">
        <f t="shared" si="193"/>
        <v>0</v>
      </c>
      <c r="AK332" s="11"/>
      <c r="AL332" s="11">
        <f t="shared" si="194"/>
        <v>0</v>
      </c>
      <c r="AN332" s="11">
        <f t="shared" si="195"/>
        <v>0</v>
      </c>
      <c r="AO332" s="12">
        <f t="shared" si="196"/>
        <v>0</v>
      </c>
    </row>
    <row r="333" spans="1:41" ht="14.25" thickTop="1" thickBot="1" x14ac:dyDescent="0.25">
      <c r="A333" s="12" t="s">
        <v>26</v>
      </c>
      <c r="B333" s="324" t="s">
        <v>11</v>
      </c>
      <c r="C333" s="425" t="s">
        <v>512</v>
      </c>
      <c r="D333" s="71" t="s">
        <v>188</v>
      </c>
      <c r="E333" s="92" t="s">
        <v>5</v>
      </c>
      <c r="F333" s="382"/>
      <c r="G333" s="109"/>
      <c r="H333" s="74">
        <f t="shared" si="188"/>
        <v>365</v>
      </c>
      <c r="I333" s="110"/>
      <c r="J333" s="76">
        <v>9.8000000000000007</v>
      </c>
      <c r="K333" s="77">
        <v>0.8</v>
      </c>
      <c r="L333" s="78">
        <f t="shared" si="197"/>
        <v>7.8400000000000007</v>
      </c>
      <c r="M333" s="78">
        <v>3.9</v>
      </c>
      <c r="N333" s="80">
        <f t="shared" si="198"/>
        <v>0</v>
      </c>
      <c r="O333" s="80">
        <f t="shared" si="199"/>
        <v>0</v>
      </c>
      <c r="P333" s="264">
        <f t="shared" si="200"/>
        <v>0</v>
      </c>
      <c r="Q333" s="78">
        <v>1.62</v>
      </c>
      <c r="R333" s="80">
        <f t="shared" si="189"/>
        <v>0</v>
      </c>
      <c r="S333" s="82"/>
      <c r="T333" s="80"/>
      <c r="U333" s="36" t="str">
        <f t="shared" si="190"/>
        <v xml:space="preserve"> </v>
      </c>
      <c r="V333" s="37"/>
      <c r="W333" s="147"/>
      <c r="X333" s="11"/>
      <c r="Y333" s="39">
        <f t="shared" si="201"/>
        <v>0</v>
      </c>
      <c r="Z333" s="180">
        <f t="shared" si="202"/>
        <v>0</v>
      </c>
      <c r="AA333" s="11">
        <f t="shared" si="203"/>
        <v>9.8000000000000007</v>
      </c>
      <c r="AB333" s="11">
        <f t="shared" si="204"/>
        <v>7.8400000000000007</v>
      </c>
      <c r="AC333" s="43">
        <v>0.7</v>
      </c>
      <c r="AD333" s="44">
        <f t="shared" si="205"/>
        <v>7.8400000000000007</v>
      </c>
      <c r="AE333" s="12">
        <f t="shared" si="206"/>
        <v>0</v>
      </c>
      <c r="AF333" s="45">
        <v>0.14000000000000001</v>
      </c>
      <c r="AG333" s="46">
        <f t="shared" si="191"/>
        <v>0</v>
      </c>
      <c r="AH333" s="11">
        <f t="shared" si="192"/>
        <v>0</v>
      </c>
      <c r="AI333" s="11"/>
      <c r="AJ333" s="11">
        <f t="shared" si="193"/>
        <v>0</v>
      </c>
      <c r="AK333" s="11"/>
      <c r="AL333" s="11">
        <f t="shared" si="194"/>
        <v>0</v>
      </c>
      <c r="AN333" s="11">
        <f t="shared" si="195"/>
        <v>0</v>
      </c>
      <c r="AO333" s="12">
        <f t="shared" si="196"/>
        <v>0</v>
      </c>
    </row>
    <row r="334" spans="1:41" ht="14.25" thickTop="1" thickBot="1" x14ac:dyDescent="0.25">
      <c r="A334" s="12" t="s">
        <v>26</v>
      </c>
      <c r="B334" s="324" t="s">
        <v>11</v>
      </c>
      <c r="C334" s="425" t="s">
        <v>512</v>
      </c>
      <c r="D334" s="71" t="s">
        <v>188</v>
      </c>
      <c r="E334" s="72" t="s">
        <v>6</v>
      </c>
      <c r="F334" s="382"/>
      <c r="G334" s="109"/>
      <c r="H334" s="74">
        <f t="shared" si="188"/>
        <v>365</v>
      </c>
      <c r="I334" s="110"/>
      <c r="J334" s="76">
        <v>9.8000000000000007</v>
      </c>
      <c r="K334" s="77">
        <v>0.7</v>
      </c>
      <c r="L334" s="78">
        <f t="shared" si="197"/>
        <v>6.86</v>
      </c>
      <c r="M334" s="78">
        <v>3.9</v>
      </c>
      <c r="N334" s="80">
        <f t="shared" si="198"/>
        <v>0</v>
      </c>
      <c r="O334" s="80">
        <f t="shared" si="199"/>
        <v>0</v>
      </c>
      <c r="P334" s="264">
        <f t="shared" si="200"/>
        <v>0</v>
      </c>
      <c r="Q334" s="78">
        <v>0.72</v>
      </c>
      <c r="R334" s="80">
        <f t="shared" si="189"/>
        <v>0</v>
      </c>
      <c r="S334" s="82">
        <v>1.1879999999999999</v>
      </c>
      <c r="T334" s="80">
        <f>F334*S334</f>
        <v>0</v>
      </c>
      <c r="U334" s="36" t="str">
        <f t="shared" si="190"/>
        <v xml:space="preserve"> </v>
      </c>
      <c r="V334" s="37"/>
      <c r="W334" s="147"/>
      <c r="X334" s="11"/>
      <c r="Y334" s="39">
        <f t="shared" si="201"/>
        <v>0</v>
      </c>
      <c r="Z334" s="180">
        <f t="shared" si="202"/>
        <v>0</v>
      </c>
      <c r="AA334" s="11">
        <f t="shared" si="203"/>
        <v>9.8000000000000007</v>
      </c>
      <c r="AB334" s="11">
        <f t="shared" si="204"/>
        <v>6.86</v>
      </c>
      <c r="AC334" s="43">
        <v>0.7</v>
      </c>
      <c r="AD334" s="44">
        <f t="shared" si="205"/>
        <v>6.86</v>
      </c>
      <c r="AE334" s="12">
        <f t="shared" si="206"/>
        <v>0</v>
      </c>
      <c r="AF334" s="45">
        <v>0.14000000000000001</v>
      </c>
      <c r="AG334" s="46">
        <f t="shared" si="191"/>
        <v>0</v>
      </c>
      <c r="AH334" s="11">
        <f t="shared" si="192"/>
        <v>0</v>
      </c>
      <c r="AI334" s="11"/>
      <c r="AJ334" s="11">
        <f t="shared" si="193"/>
        <v>0</v>
      </c>
      <c r="AK334" s="11"/>
      <c r="AL334" s="11">
        <f t="shared" si="194"/>
        <v>0</v>
      </c>
      <c r="AN334" s="11">
        <f t="shared" si="195"/>
        <v>0</v>
      </c>
      <c r="AO334" s="12">
        <f t="shared" si="196"/>
        <v>0</v>
      </c>
    </row>
    <row r="335" spans="1:41" ht="14.25" thickTop="1" thickBot="1" x14ac:dyDescent="0.25">
      <c r="A335" s="12" t="s">
        <v>26</v>
      </c>
      <c r="B335" s="324" t="s">
        <v>11</v>
      </c>
      <c r="C335" s="425" t="s">
        <v>512</v>
      </c>
      <c r="D335" s="71" t="s">
        <v>317</v>
      </c>
      <c r="E335" s="92" t="s">
        <v>5</v>
      </c>
      <c r="F335" s="382"/>
      <c r="G335" s="109"/>
      <c r="H335" s="74">
        <f t="shared" si="188"/>
        <v>365</v>
      </c>
      <c r="I335" s="110"/>
      <c r="J335" s="76">
        <v>9.3000000000000007</v>
      </c>
      <c r="K335" s="77">
        <v>0.8</v>
      </c>
      <c r="L335" s="78">
        <f t="shared" si="197"/>
        <v>7.4400000000000013</v>
      </c>
      <c r="M335" s="78">
        <v>3.5</v>
      </c>
      <c r="N335" s="80">
        <f t="shared" si="198"/>
        <v>0</v>
      </c>
      <c r="O335" s="80">
        <f t="shared" si="199"/>
        <v>0</v>
      </c>
      <c r="P335" s="264">
        <f t="shared" si="200"/>
        <v>0</v>
      </c>
      <c r="Q335" s="78">
        <v>1.62</v>
      </c>
      <c r="R335" s="80">
        <f t="shared" si="189"/>
        <v>0</v>
      </c>
      <c r="S335" s="82"/>
      <c r="T335" s="80"/>
      <c r="U335" s="36" t="str">
        <f t="shared" si="190"/>
        <v xml:space="preserve"> </v>
      </c>
      <c r="V335" s="37"/>
      <c r="W335" s="147"/>
      <c r="X335" s="11"/>
      <c r="Y335" s="39">
        <f t="shared" si="201"/>
        <v>0</v>
      </c>
      <c r="Z335" s="180">
        <f t="shared" si="202"/>
        <v>0</v>
      </c>
      <c r="AA335" s="11">
        <f t="shared" si="203"/>
        <v>9.3000000000000007</v>
      </c>
      <c r="AB335" s="11">
        <f t="shared" si="204"/>
        <v>7.4400000000000013</v>
      </c>
      <c r="AC335" s="43">
        <v>0.7</v>
      </c>
      <c r="AD335" s="44">
        <f t="shared" si="205"/>
        <v>7.4400000000000013</v>
      </c>
      <c r="AE335" s="12">
        <f t="shared" si="206"/>
        <v>0</v>
      </c>
      <c r="AF335" s="45">
        <v>0.14000000000000001</v>
      </c>
      <c r="AG335" s="46">
        <f t="shared" si="191"/>
        <v>0</v>
      </c>
      <c r="AH335" s="11">
        <f t="shared" si="192"/>
        <v>0</v>
      </c>
      <c r="AI335" s="11"/>
      <c r="AJ335" s="11">
        <f t="shared" si="193"/>
        <v>0</v>
      </c>
      <c r="AK335" s="11"/>
      <c r="AL335" s="11">
        <f t="shared" si="194"/>
        <v>0</v>
      </c>
      <c r="AN335" s="11">
        <f t="shared" si="195"/>
        <v>0</v>
      </c>
      <c r="AO335" s="12">
        <f t="shared" si="196"/>
        <v>0</v>
      </c>
    </row>
    <row r="336" spans="1:41" ht="14.25" thickTop="1" thickBot="1" x14ac:dyDescent="0.25">
      <c r="A336" s="12" t="s">
        <v>26</v>
      </c>
      <c r="B336" s="324" t="s">
        <v>11</v>
      </c>
      <c r="C336" s="426" t="s">
        <v>512</v>
      </c>
      <c r="D336" s="95" t="s">
        <v>318</v>
      </c>
      <c r="E336" s="48" t="s">
        <v>6</v>
      </c>
      <c r="F336" s="381"/>
      <c r="G336" s="111"/>
      <c r="H336" s="50">
        <f t="shared" si="188"/>
        <v>365</v>
      </c>
      <c r="I336" s="112"/>
      <c r="J336" s="52">
        <v>9.3000000000000007</v>
      </c>
      <c r="K336" s="53">
        <v>0.7</v>
      </c>
      <c r="L336" s="54">
        <f t="shared" si="197"/>
        <v>6.51</v>
      </c>
      <c r="M336" s="54">
        <v>3.5</v>
      </c>
      <c r="N336" s="55">
        <f t="shared" si="198"/>
        <v>0</v>
      </c>
      <c r="O336" s="55">
        <f t="shared" si="199"/>
        <v>0</v>
      </c>
      <c r="P336" s="290">
        <f t="shared" si="200"/>
        <v>0</v>
      </c>
      <c r="Q336" s="54">
        <v>0.72</v>
      </c>
      <c r="R336" s="55">
        <f t="shared" si="189"/>
        <v>0</v>
      </c>
      <c r="S336" s="57">
        <v>1.1879999999999999</v>
      </c>
      <c r="T336" s="55">
        <f>F336*S336</f>
        <v>0</v>
      </c>
      <c r="U336" s="36" t="str">
        <f t="shared" si="190"/>
        <v xml:space="preserve"> </v>
      </c>
      <c r="V336" s="37"/>
      <c r="W336" s="147"/>
      <c r="X336" s="11"/>
      <c r="Y336" s="39">
        <f t="shared" si="201"/>
        <v>0</v>
      </c>
      <c r="Z336" s="180">
        <f t="shared" si="202"/>
        <v>0</v>
      </c>
      <c r="AA336" s="11">
        <f t="shared" si="203"/>
        <v>9.3000000000000007</v>
      </c>
      <c r="AB336" s="11">
        <f t="shared" si="204"/>
        <v>6.51</v>
      </c>
      <c r="AC336" s="43">
        <v>0.7</v>
      </c>
      <c r="AD336" s="44">
        <f t="shared" si="205"/>
        <v>6.51</v>
      </c>
      <c r="AE336" s="12">
        <f t="shared" si="206"/>
        <v>0</v>
      </c>
      <c r="AF336" s="194">
        <v>0.14000000000000001</v>
      </c>
      <c r="AG336" s="113">
        <f t="shared" si="191"/>
        <v>0</v>
      </c>
      <c r="AH336" s="11">
        <f t="shared" si="192"/>
        <v>0</v>
      </c>
      <c r="AI336" s="11"/>
      <c r="AJ336" s="11">
        <f t="shared" si="193"/>
        <v>0</v>
      </c>
      <c r="AK336" s="11"/>
      <c r="AL336" s="11">
        <f t="shared" si="194"/>
        <v>0</v>
      </c>
      <c r="AN336" s="11">
        <f t="shared" si="195"/>
        <v>0</v>
      </c>
      <c r="AO336" s="12">
        <f t="shared" si="196"/>
        <v>0</v>
      </c>
    </row>
    <row r="337" spans="1:41" ht="13.5" customHeight="1" thickBot="1" x14ac:dyDescent="0.25">
      <c r="A337" s="12" t="s">
        <v>26</v>
      </c>
      <c r="B337" s="324" t="s">
        <v>11</v>
      </c>
      <c r="C337" s="425" t="s">
        <v>513</v>
      </c>
      <c r="D337" s="61" t="s">
        <v>189</v>
      </c>
      <c r="E337" s="138" t="s">
        <v>5</v>
      </c>
      <c r="F337" s="383"/>
      <c r="G337" s="150"/>
      <c r="H337" s="27">
        <f t="shared" si="188"/>
        <v>365</v>
      </c>
      <c r="I337" s="151"/>
      <c r="J337" s="178">
        <v>12.2</v>
      </c>
      <c r="K337" s="142">
        <v>0.8</v>
      </c>
      <c r="L337" s="143">
        <f t="shared" si="197"/>
        <v>9.76</v>
      </c>
      <c r="M337" s="143">
        <v>5</v>
      </c>
      <c r="N337" s="144">
        <f t="shared" si="198"/>
        <v>0</v>
      </c>
      <c r="O337" s="144">
        <f t="shared" si="199"/>
        <v>0</v>
      </c>
      <c r="P337" s="351">
        <f t="shared" si="200"/>
        <v>0</v>
      </c>
      <c r="Q337" s="143">
        <v>1.62</v>
      </c>
      <c r="R337" s="144">
        <f t="shared" si="189"/>
        <v>0</v>
      </c>
      <c r="S337" s="146"/>
      <c r="T337" s="144"/>
      <c r="U337" s="36" t="str">
        <f t="shared" si="190"/>
        <v xml:space="preserve"> </v>
      </c>
      <c r="V337" s="37"/>
      <c r="W337" s="147"/>
      <c r="X337" s="11"/>
      <c r="Y337" s="39">
        <f t="shared" si="201"/>
        <v>0</v>
      </c>
      <c r="Z337" s="180">
        <f t="shared" si="202"/>
        <v>0</v>
      </c>
      <c r="AA337" s="11">
        <f t="shared" si="203"/>
        <v>12.2</v>
      </c>
      <c r="AB337" s="11">
        <f t="shared" si="204"/>
        <v>9.76</v>
      </c>
      <c r="AC337" s="43">
        <v>0.7</v>
      </c>
      <c r="AD337" s="44">
        <f t="shared" si="205"/>
        <v>9.76</v>
      </c>
      <c r="AE337" s="12">
        <f t="shared" si="206"/>
        <v>0</v>
      </c>
      <c r="AF337" s="156">
        <v>0.14000000000000001</v>
      </c>
      <c r="AG337" s="157">
        <f t="shared" si="191"/>
        <v>0</v>
      </c>
      <c r="AH337" s="11">
        <f t="shared" si="192"/>
        <v>0</v>
      </c>
      <c r="AI337" s="11"/>
      <c r="AJ337" s="11">
        <f t="shared" si="193"/>
        <v>0</v>
      </c>
      <c r="AK337" s="11"/>
      <c r="AL337" s="11">
        <f t="shared" si="194"/>
        <v>0</v>
      </c>
      <c r="AN337" s="11">
        <f t="shared" si="195"/>
        <v>0</v>
      </c>
      <c r="AO337" s="12">
        <f t="shared" si="196"/>
        <v>0</v>
      </c>
    </row>
    <row r="338" spans="1:41" ht="14.25" thickTop="1" thickBot="1" x14ac:dyDescent="0.25">
      <c r="A338" s="12" t="s">
        <v>26</v>
      </c>
      <c r="B338" s="324" t="s">
        <v>11</v>
      </c>
      <c r="C338" s="425" t="s">
        <v>513</v>
      </c>
      <c r="D338" s="71" t="s">
        <v>189</v>
      </c>
      <c r="E338" s="72" t="s">
        <v>6</v>
      </c>
      <c r="F338" s="382"/>
      <c r="G338" s="109"/>
      <c r="H338" s="74">
        <f t="shared" si="188"/>
        <v>365</v>
      </c>
      <c r="I338" s="110"/>
      <c r="J338" s="76">
        <v>12.2</v>
      </c>
      <c r="K338" s="77">
        <v>0.7</v>
      </c>
      <c r="L338" s="78">
        <f t="shared" si="197"/>
        <v>8.5399999999999991</v>
      </c>
      <c r="M338" s="78">
        <v>5</v>
      </c>
      <c r="N338" s="80">
        <f t="shared" si="198"/>
        <v>0</v>
      </c>
      <c r="O338" s="80">
        <f t="shared" si="199"/>
        <v>0</v>
      </c>
      <c r="P338" s="264">
        <f t="shared" si="200"/>
        <v>0</v>
      </c>
      <c r="Q338" s="78">
        <v>0.72</v>
      </c>
      <c r="R338" s="80">
        <f t="shared" si="189"/>
        <v>0</v>
      </c>
      <c r="S338" s="82">
        <v>1.1879999999999999</v>
      </c>
      <c r="T338" s="80">
        <f>F338*S338</f>
        <v>0</v>
      </c>
      <c r="U338" s="36" t="str">
        <f t="shared" si="190"/>
        <v xml:space="preserve"> </v>
      </c>
      <c r="V338" s="37"/>
      <c r="W338" s="147"/>
      <c r="X338" s="11"/>
      <c r="Y338" s="39">
        <f t="shared" si="201"/>
        <v>0</v>
      </c>
      <c r="Z338" s="180">
        <f t="shared" si="202"/>
        <v>0</v>
      </c>
      <c r="AA338" s="11">
        <f t="shared" si="203"/>
        <v>12.2</v>
      </c>
      <c r="AB338" s="11">
        <f t="shared" si="204"/>
        <v>8.5399999999999991</v>
      </c>
      <c r="AC338" s="43">
        <v>0.7</v>
      </c>
      <c r="AD338" s="44">
        <f t="shared" si="205"/>
        <v>8.5399999999999991</v>
      </c>
      <c r="AE338" s="12">
        <f t="shared" si="206"/>
        <v>0</v>
      </c>
      <c r="AF338" s="45">
        <v>0.14000000000000001</v>
      </c>
      <c r="AG338" s="46">
        <f t="shared" si="191"/>
        <v>0</v>
      </c>
      <c r="AH338" s="11">
        <f t="shared" si="192"/>
        <v>0</v>
      </c>
      <c r="AI338" s="11"/>
      <c r="AJ338" s="11">
        <f t="shared" si="193"/>
        <v>0</v>
      </c>
      <c r="AK338" s="11"/>
      <c r="AL338" s="11">
        <f t="shared" si="194"/>
        <v>0</v>
      </c>
      <c r="AN338" s="11">
        <f t="shared" si="195"/>
        <v>0</v>
      </c>
      <c r="AO338" s="12">
        <f t="shared" si="196"/>
        <v>0</v>
      </c>
    </row>
    <row r="339" spans="1:41" ht="14.25" thickTop="1" thickBot="1" x14ac:dyDescent="0.25">
      <c r="A339" s="12" t="s">
        <v>26</v>
      </c>
      <c r="B339" s="324" t="s">
        <v>11</v>
      </c>
      <c r="C339" s="425" t="s">
        <v>513</v>
      </c>
      <c r="D339" s="71" t="s">
        <v>190</v>
      </c>
      <c r="E339" s="92" t="s">
        <v>5</v>
      </c>
      <c r="F339" s="382"/>
      <c r="G339" s="109"/>
      <c r="H339" s="74">
        <f t="shared" si="188"/>
        <v>365</v>
      </c>
      <c r="I339" s="110"/>
      <c r="J339" s="76">
        <v>11.7</v>
      </c>
      <c r="K339" s="77">
        <v>0.8</v>
      </c>
      <c r="L339" s="78">
        <f t="shared" si="197"/>
        <v>9.36</v>
      </c>
      <c r="M339" s="78">
        <v>4.4000000000000004</v>
      </c>
      <c r="N339" s="80">
        <f t="shared" si="198"/>
        <v>0</v>
      </c>
      <c r="O339" s="80">
        <f t="shared" si="199"/>
        <v>0</v>
      </c>
      <c r="P339" s="264">
        <f t="shared" si="200"/>
        <v>0</v>
      </c>
      <c r="Q339" s="78">
        <v>1.62</v>
      </c>
      <c r="R339" s="80">
        <f t="shared" si="189"/>
        <v>0</v>
      </c>
      <c r="S339" s="82"/>
      <c r="T339" s="80"/>
      <c r="U339" s="36" t="str">
        <f t="shared" si="190"/>
        <v xml:space="preserve"> </v>
      </c>
      <c r="V339" s="37"/>
      <c r="W339" s="147"/>
      <c r="X339" s="11"/>
      <c r="Y339" s="39">
        <f t="shared" si="201"/>
        <v>0</v>
      </c>
      <c r="Z339" s="180">
        <f t="shared" si="202"/>
        <v>0</v>
      </c>
      <c r="AA339" s="11">
        <f t="shared" si="203"/>
        <v>11.7</v>
      </c>
      <c r="AB339" s="11">
        <f t="shared" si="204"/>
        <v>9.36</v>
      </c>
      <c r="AC339" s="43">
        <v>0.7</v>
      </c>
      <c r="AD339" s="44">
        <f t="shared" si="205"/>
        <v>9.36</v>
      </c>
      <c r="AE339" s="12">
        <f t="shared" si="206"/>
        <v>0</v>
      </c>
      <c r="AF339" s="45">
        <v>0.14000000000000001</v>
      </c>
      <c r="AG339" s="46">
        <f t="shared" si="191"/>
        <v>0</v>
      </c>
      <c r="AH339" s="11">
        <f t="shared" si="192"/>
        <v>0</v>
      </c>
      <c r="AI339" s="11"/>
      <c r="AJ339" s="11">
        <f t="shared" si="193"/>
        <v>0</v>
      </c>
      <c r="AK339" s="11"/>
      <c r="AL339" s="11">
        <f t="shared" si="194"/>
        <v>0</v>
      </c>
      <c r="AN339" s="11">
        <f t="shared" si="195"/>
        <v>0</v>
      </c>
      <c r="AO339" s="12">
        <f t="shared" si="196"/>
        <v>0</v>
      </c>
    </row>
    <row r="340" spans="1:41" ht="14.25" thickTop="1" thickBot="1" x14ac:dyDescent="0.25">
      <c r="A340" s="12" t="s">
        <v>26</v>
      </c>
      <c r="B340" s="324" t="s">
        <v>11</v>
      </c>
      <c r="C340" s="425" t="s">
        <v>513</v>
      </c>
      <c r="D340" s="71" t="s">
        <v>190</v>
      </c>
      <c r="E340" s="72" t="s">
        <v>6</v>
      </c>
      <c r="F340" s="382"/>
      <c r="G340" s="109"/>
      <c r="H340" s="74">
        <f t="shared" si="188"/>
        <v>365</v>
      </c>
      <c r="I340" s="110"/>
      <c r="J340" s="76">
        <v>11.7</v>
      </c>
      <c r="K340" s="77">
        <v>0.7</v>
      </c>
      <c r="L340" s="78">
        <f t="shared" si="197"/>
        <v>8.19</v>
      </c>
      <c r="M340" s="78">
        <v>4.4000000000000004</v>
      </c>
      <c r="N340" s="80">
        <f t="shared" si="198"/>
        <v>0</v>
      </c>
      <c r="O340" s="80">
        <f t="shared" si="199"/>
        <v>0</v>
      </c>
      <c r="P340" s="264">
        <f t="shared" si="200"/>
        <v>0</v>
      </c>
      <c r="Q340" s="78">
        <v>0.72</v>
      </c>
      <c r="R340" s="80">
        <f t="shared" si="189"/>
        <v>0</v>
      </c>
      <c r="S340" s="82">
        <v>1.1879999999999999</v>
      </c>
      <c r="T340" s="80">
        <f>F340*S340</f>
        <v>0</v>
      </c>
      <c r="U340" s="36" t="str">
        <f t="shared" si="190"/>
        <v xml:space="preserve"> </v>
      </c>
      <c r="V340" s="37"/>
      <c r="W340" s="147"/>
      <c r="X340" s="11"/>
      <c r="Y340" s="39">
        <f t="shared" si="201"/>
        <v>0</v>
      </c>
      <c r="Z340" s="180">
        <f t="shared" si="202"/>
        <v>0</v>
      </c>
      <c r="AA340" s="11">
        <f t="shared" si="203"/>
        <v>11.7</v>
      </c>
      <c r="AB340" s="11">
        <f t="shared" si="204"/>
        <v>8.19</v>
      </c>
      <c r="AC340" s="43">
        <v>0.7</v>
      </c>
      <c r="AD340" s="44">
        <f t="shared" si="205"/>
        <v>8.19</v>
      </c>
      <c r="AE340" s="12">
        <f t="shared" si="206"/>
        <v>0</v>
      </c>
      <c r="AF340" s="45">
        <v>0.14000000000000001</v>
      </c>
      <c r="AG340" s="46">
        <f t="shared" si="191"/>
        <v>0</v>
      </c>
      <c r="AH340" s="11">
        <f t="shared" si="192"/>
        <v>0</v>
      </c>
      <c r="AI340" s="11"/>
      <c r="AJ340" s="11">
        <f t="shared" si="193"/>
        <v>0</v>
      </c>
      <c r="AK340" s="11"/>
      <c r="AL340" s="11">
        <f t="shared" si="194"/>
        <v>0</v>
      </c>
      <c r="AN340" s="11">
        <f t="shared" si="195"/>
        <v>0</v>
      </c>
      <c r="AO340" s="12">
        <f t="shared" si="196"/>
        <v>0</v>
      </c>
    </row>
    <row r="341" spans="1:41" ht="14.25" thickTop="1" thickBot="1" x14ac:dyDescent="0.25">
      <c r="A341" s="12" t="s">
        <v>26</v>
      </c>
      <c r="B341" s="324" t="s">
        <v>11</v>
      </c>
      <c r="C341" s="425" t="s">
        <v>513</v>
      </c>
      <c r="D341" s="71" t="s">
        <v>191</v>
      </c>
      <c r="E341" s="92" t="s">
        <v>5</v>
      </c>
      <c r="F341" s="382"/>
      <c r="G341" s="109"/>
      <c r="H341" s="74">
        <f t="shared" si="188"/>
        <v>365</v>
      </c>
      <c r="I341" s="110"/>
      <c r="J341" s="76">
        <v>10.6</v>
      </c>
      <c r="K341" s="77">
        <v>0.8</v>
      </c>
      <c r="L341" s="78">
        <f t="shared" si="197"/>
        <v>8.48</v>
      </c>
      <c r="M341" s="78">
        <v>3.9</v>
      </c>
      <c r="N341" s="80">
        <f t="shared" si="198"/>
        <v>0</v>
      </c>
      <c r="O341" s="80">
        <f t="shared" si="199"/>
        <v>0</v>
      </c>
      <c r="P341" s="264">
        <f t="shared" si="200"/>
        <v>0</v>
      </c>
      <c r="Q341" s="78">
        <v>1.62</v>
      </c>
      <c r="R341" s="80">
        <f t="shared" si="189"/>
        <v>0</v>
      </c>
      <c r="S341" s="82"/>
      <c r="T341" s="80"/>
      <c r="U341" s="36" t="str">
        <f t="shared" si="190"/>
        <v xml:space="preserve"> </v>
      </c>
      <c r="V341" s="37"/>
      <c r="W341" s="147"/>
      <c r="X341" s="11"/>
      <c r="Y341" s="39">
        <f t="shared" si="201"/>
        <v>0</v>
      </c>
      <c r="Z341" s="180">
        <f t="shared" si="202"/>
        <v>0</v>
      </c>
      <c r="AA341" s="11">
        <f t="shared" si="203"/>
        <v>10.6</v>
      </c>
      <c r="AB341" s="11">
        <f t="shared" si="204"/>
        <v>8.48</v>
      </c>
      <c r="AC341" s="43">
        <v>0.7</v>
      </c>
      <c r="AD341" s="44">
        <f t="shared" si="205"/>
        <v>8.48</v>
      </c>
      <c r="AE341" s="12">
        <f t="shared" si="206"/>
        <v>0</v>
      </c>
      <c r="AF341" s="45">
        <v>0.14000000000000001</v>
      </c>
      <c r="AG341" s="46">
        <f t="shared" si="191"/>
        <v>0</v>
      </c>
      <c r="AH341" s="11">
        <f t="shared" si="192"/>
        <v>0</v>
      </c>
      <c r="AI341" s="11"/>
      <c r="AJ341" s="11">
        <f t="shared" si="193"/>
        <v>0</v>
      </c>
      <c r="AK341" s="11"/>
      <c r="AL341" s="11">
        <f t="shared" si="194"/>
        <v>0</v>
      </c>
      <c r="AN341" s="11">
        <f t="shared" si="195"/>
        <v>0</v>
      </c>
      <c r="AO341" s="12">
        <f t="shared" si="196"/>
        <v>0</v>
      </c>
    </row>
    <row r="342" spans="1:41" ht="14.25" thickTop="1" thickBot="1" x14ac:dyDescent="0.25">
      <c r="A342" s="12" t="s">
        <v>26</v>
      </c>
      <c r="B342" s="324" t="s">
        <v>11</v>
      </c>
      <c r="C342" s="425" t="s">
        <v>513</v>
      </c>
      <c r="D342" s="71" t="s">
        <v>191</v>
      </c>
      <c r="E342" s="72" t="s">
        <v>6</v>
      </c>
      <c r="F342" s="382"/>
      <c r="G342" s="109"/>
      <c r="H342" s="74">
        <f t="shared" si="188"/>
        <v>365</v>
      </c>
      <c r="I342" s="110"/>
      <c r="J342" s="76">
        <v>10.6</v>
      </c>
      <c r="K342" s="77">
        <v>0.7</v>
      </c>
      <c r="L342" s="78">
        <f t="shared" si="197"/>
        <v>7.419999999999999</v>
      </c>
      <c r="M342" s="78">
        <v>3.9</v>
      </c>
      <c r="N342" s="80">
        <f t="shared" si="198"/>
        <v>0</v>
      </c>
      <c r="O342" s="80">
        <f t="shared" si="199"/>
        <v>0</v>
      </c>
      <c r="P342" s="264">
        <f t="shared" si="200"/>
        <v>0</v>
      </c>
      <c r="Q342" s="78">
        <v>0.72</v>
      </c>
      <c r="R342" s="80">
        <f t="shared" si="189"/>
        <v>0</v>
      </c>
      <c r="S342" s="82">
        <v>1.1879999999999999</v>
      </c>
      <c r="T342" s="80">
        <f>F342*S342</f>
        <v>0</v>
      </c>
      <c r="U342" s="36" t="str">
        <f t="shared" si="190"/>
        <v xml:space="preserve"> </v>
      </c>
      <c r="V342" s="37"/>
      <c r="W342" s="147"/>
      <c r="X342" s="11"/>
      <c r="Y342" s="39">
        <f t="shared" si="201"/>
        <v>0</v>
      </c>
      <c r="Z342" s="180">
        <f t="shared" si="202"/>
        <v>0</v>
      </c>
      <c r="AA342" s="11">
        <f t="shared" si="203"/>
        <v>10.6</v>
      </c>
      <c r="AB342" s="11">
        <f t="shared" si="204"/>
        <v>7.419999999999999</v>
      </c>
      <c r="AC342" s="43">
        <v>0.7</v>
      </c>
      <c r="AD342" s="44">
        <f t="shared" si="205"/>
        <v>7.419999999999999</v>
      </c>
      <c r="AE342" s="12">
        <f t="shared" si="206"/>
        <v>0</v>
      </c>
      <c r="AF342" s="45">
        <v>0.14000000000000001</v>
      </c>
      <c r="AG342" s="46">
        <f t="shared" si="191"/>
        <v>0</v>
      </c>
      <c r="AH342" s="11">
        <f t="shared" si="192"/>
        <v>0</v>
      </c>
      <c r="AI342" s="11"/>
      <c r="AJ342" s="11">
        <f t="shared" si="193"/>
        <v>0</v>
      </c>
      <c r="AK342" s="11"/>
      <c r="AL342" s="11">
        <f t="shared" si="194"/>
        <v>0</v>
      </c>
      <c r="AN342" s="11">
        <f t="shared" si="195"/>
        <v>0</v>
      </c>
      <c r="AO342" s="12">
        <f t="shared" si="196"/>
        <v>0</v>
      </c>
    </row>
    <row r="343" spans="1:41" ht="14.25" thickTop="1" thickBot="1" x14ac:dyDescent="0.25">
      <c r="A343" s="12" t="s">
        <v>26</v>
      </c>
      <c r="B343" s="324" t="s">
        <v>11</v>
      </c>
      <c r="C343" s="425" t="s">
        <v>513</v>
      </c>
      <c r="D343" s="71" t="s">
        <v>319</v>
      </c>
      <c r="E343" s="92" t="s">
        <v>5</v>
      </c>
      <c r="F343" s="382"/>
      <c r="G343" s="109"/>
      <c r="H343" s="74">
        <f t="shared" si="188"/>
        <v>365</v>
      </c>
      <c r="I343" s="110"/>
      <c r="J343" s="76">
        <v>9.5</v>
      </c>
      <c r="K343" s="77">
        <v>0.8</v>
      </c>
      <c r="L343" s="78">
        <f t="shared" si="197"/>
        <v>7.6000000000000005</v>
      </c>
      <c r="M343" s="78">
        <v>3.6</v>
      </c>
      <c r="N343" s="80">
        <f t="shared" si="198"/>
        <v>0</v>
      </c>
      <c r="O343" s="80">
        <f t="shared" si="199"/>
        <v>0</v>
      </c>
      <c r="P343" s="264">
        <f t="shared" si="200"/>
        <v>0</v>
      </c>
      <c r="Q343" s="78">
        <v>1.62</v>
      </c>
      <c r="R343" s="80">
        <f t="shared" si="189"/>
        <v>0</v>
      </c>
      <c r="S343" s="82"/>
      <c r="T343" s="80"/>
      <c r="U343" s="36" t="str">
        <f t="shared" si="190"/>
        <v xml:space="preserve"> </v>
      </c>
      <c r="V343" s="37"/>
      <c r="W343" s="147"/>
      <c r="X343" s="11"/>
      <c r="Y343" s="39">
        <f t="shared" si="201"/>
        <v>0</v>
      </c>
      <c r="Z343" s="180">
        <f t="shared" si="202"/>
        <v>0</v>
      </c>
      <c r="AA343" s="11">
        <f t="shared" si="203"/>
        <v>9.5</v>
      </c>
      <c r="AB343" s="11">
        <f t="shared" si="204"/>
        <v>7.6000000000000005</v>
      </c>
      <c r="AC343" s="43">
        <v>0.7</v>
      </c>
      <c r="AD343" s="44">
        <f t="shared" si="205"/>
        <v>7.6000000000000005</v>
      </c>
      <c r="AE343" s="12">
        <f t="shared" si="206"/>
        <v>0</v>
      </c>
      <c r="AF343" s="45">
        <v>0.14000000000000001</v>
      </c>
      <c r="AG343" s="46">
        <f t="shared" si="191"/>
        <v>0</v>
      </c>
      <c r="AH343" s="11">
        <f t="shared" si="192"/>
        <v>0</v>
      </c>
      <c r="AI343" s="11"/>
      <c r="AJ343" s="11">
        <f t="shared" si="193"/>
        <v>0</v>
      </c>
      <c r="AK343" s="11"/>
      <c r="AL343" s="11">
        <f t="shared" si="194"/>
        <v>0</v>
      </c>
      <c r="AN343" s="11">
        <f t="shared" si="195"/>
        <v>0</v>
      </c>
      <c r="AO343" s="12">
        <f t="shared" si="196"/>
        <v>0</v>
      </c>
    </row>
    <row r="344" spans="1:41" ht="14.25" thickTop="1" thickBot="1" x14ac:dyDescent="0.25">
      <c r="A344" s="12" t="s">
        <v>26</v>
      </c>
      <c r="B344" s="324" t="s">
        <v>11</v>
      </c>
      <c r="C344" s="426" t="s">
        <v>513</v>
      </c>
      <c r="D344" s="95" t="s">
        <v>319</v>
      </c>
      <c r="E344" s="48" t="s">
        <v>6</v>
      </c>
      <c r="F344" s="381"/>
      <c r="G344" s="111"/>
      <c r="H344" s="50">
        <f t="shared" si="188"/>
        <v>365</v>
      </c>
      <c r="I344" s="112"/>
      <c r="J344" s="52">
        <v>9.5</v>
      </c>
      <c r="K344" s="53">
        <v>0.7</v>
      </c>
      <c r="L344" s="54">
        <f t="shared" si="197"/>
        <v>6.6499999999999995</v>
      </c>
      <c r="M344" s="54">
        <v>3.6</v>
      </c>
      <c r="N344" s="55">
        <f t="shared" si="198"/>
        <v>0</v>
      </c>
      <c r="O344" s="55">
        <f t="shared" si="199"/>
        <v>0</v>
      </c>
      <c r="P344" s="290">
        <f t="shared" si="200"/>
        <v>0</v>
      </c>
      <c r="Q344" s="54">
        <v>0.72</v>
      </c>
      <c r="R344" s="55">
        <f t="shared" si="189"/>
        <v>0</v>
      </c>
      <c r="S344" s="57">
        <v>1.1879999999999999</v>
      </c>
      <c r="T344" s="55">
        <f>F344*S344</f>
        <v>0</v>
      </c>
      <c r="U344" s="36" t="str">
        <f t="shared" si="190"/>
        <v xml:space="preserve"> </v>
      </c>
      <c r="V344" s="37"/>
      <c r="W344" s="147"/>
      <c r="X344" s="11"/>
      <c r="Y344" s="39">
        <f t="shared" si="201"/>
        <v>0</v>
      </c>
      <c r="Z344" s="180">
        <f t="shared" si="202"/>
        <v>0</v>
      </c>
      <c r="AA344" s="11">
        <f t="shared" si="203"/>
        <v>9.5</v>
      </c>
      <c r="AB344" s="11">
        <f t="shared" si="204"/>
        <v>6.6499999999999995</v>
      </c>
      <c r="AC344" s="43">
        <v>0.7</v>
      </c>
      <c r="AD344" s="44">
        <f t="shared" si="205"/>
        <v>6.6499999999999995</v>
      </c>
      <c r="AE344" s="12">
        <f t="shared" si="206"/>
        <v>0</v>
      </c>
      <c r="AF344" s="194">
        <v>0.14000000000000001</v>
      </c>
      <c r="AG344" s="113">
        <f t="shared" si="191"/>
        <v>0</v>
      </c>
      <c r="AH344" s="11">
        <f t="shared" si="192"/>
        <v>0</v>
      </c>
      <c r="AI344" s="11"/>
      <c r="AJ344" s="11">
        <f t="shared" si="193"/>
        <v>0</v>
      </c>
      <c r="AK344" s="11"/>
      <c r="AL344" s="11">
        <f t="shared" si="194"/>
        <v>0</v>
      </c>
      <c r="AN344" s="11">
        <f t="shared" si="195"/>
        <v>0</v>
      </c>
      <c r="AO344" s="12">
        <f t="shared" si="196"/>
        <v>0</v>
      </c>
    </row>
    <row r="345" spans="1:41" ht="13.5" customHeight="1" thickBot="1" x14ac:dyDescent="0.25">
      <c r="A345" s="12" t="s">
        <v>26</v>
      </c>
      <c r="B345" s="324" t="s">
        <v>11</v>
      </c>
      <c r="C345" s="430" t="s">
        <v>515</v>
      </c>
      <c r="D345" s="61" t="s">
        <v>192</v>
      </c>
      <c r="E345" s="138" t="s">
        <v>5</v>
      </c>
      <c r="F345" s="383"/>
      <c r="G345" s="150"/>
      <c r="H345" s="27">
        <f t="shared" si="188"/>
        <v>365</v>
      </c>
      <c r="I345" s="151"/>
      <c r="J345" s="178">
        <v>12.5</v>
      </c>
      <c r="K345" s="142">
        <v>0.8</v>
      </c>
      <c r="L345" s="143">
        <f t="shared" si="197"/>
        <v>10</v>
      </c>
      <c r="M345" s="143">
        <v>5</v>
      </c>
      <c r="N345" s="144">
        <f t="shared" si="198"/>
        <v>0</v>
      </c>
      <c r="O345" s="144">
        <f t="shared" si="199"/>
        <v>0</v>
      </c>
      <c r="P345" s="351">
        <f t="shared" si="200"/>
        <v>0</v>
      </c>
      <c r="Q345" s="143">
        <v>1.62</v>
      </c>
      <c r="R345" s="144">
        <f t="shared" si="189"/>
        <v>0</v>
      </c>
      <c r="S345" s="146"/>
      <c r="T345" s="144"/>
      <c r="U345" s="36" t="str">
        <f t="shared" si="190"/>
        <v xml:space="preserve"> </v>
      </c>
      <c r="V345" s="37"/>
      <c r="W345" s="147"/>
      <c r="X345" s="11"/>
      <c r="Y345" s="39">
        <f t="shared" si="201"/>
        <v>0</v>
      </c>
      <c r="Z345" s="180">
        <f t="shared" si="202"/>
        <v>0</v>
      </c>
      <c r="AA345" s="11">
        <f t="shared" si="203"/>
        <v>12.5</v>
      </c>
      <c r="AB345" s="11">
        <f t="shared" si="204"/>
        <v>10</v>
      </c>
      <c r="AC345" s="43">
        <v>0.7</v>
      </c>
      <c r="AD345" s="44">
        <f t="shared" si="205"/>
        <v>10</v>
      </c>
      <c r="AE345" s="12">
        <f t="shared" si="206"/>
        <v>0</v>
      </c>
      <c r="AF345" s="156">
        <v>0.14000000000000001</v>
      </c>
      <c r="AG345" s="157">
        <f t="shared" si="191"/>
        <v>0</v>
      </c>
      <c r="AH345" s="11">
        <f t="shared" si="192"/>
        <v>0</v>
      </c>
      <c r="AI345" s="11"/>
      <c r="AJ345" s="11">
        <f t="shared" si="193"/>
        <v>0</v>
      </c>
      <c r="AK345" s="11"/>
      <c r="AL345" s="11">
        <f t="shared" si="194"/>
        <v>0</v>
      </c>
      <c r="AN345" s="11">
        <f t="shared" si="195"/>
        <v>0</v>
      </c>
      <c r="AO345" s="12">
        <f t="shared" si="196"/>
        <v>0</v>
      </c>
    </row>
    <row r="346" spans="1:41" ht="14.25" thickTop="1" thickBot="1" x14ac:dyDescent="0.25">
      <c r="A346" s="12" t="s">
        <v>26</v>
      </c>
      <c r="B346" s="324" t="s">
        <v>11</v>
      </c>
      <c r="C346" s="425" t="s">
        <v>515</v>
      </c>
      <c r="D346" s="71" t="s">
        <v>192</v>
      </c>
      <c r="E346" s="72" t="s">
        <v>6</v>
      </c>
      <c r="F346" s="382"/>
      <c r="G346" s="109"/>
      <c r="H346" s="74">
        <f t="shared" si="188"/>
        <v>365</v>
      </c>
      <c r="I346" s="110"/>
      <c r="J346" s="76">
        <v>12.5</v>
      </c>
      <c r="K346" s="77">
        <v>0.7</v>
      </c>
      <c r="L346" s="78">
        <f t="shared" si="197"/>
        <v>8.75</v>
      </c>
      <c r="M346" s="78">
        <v>5</v>
      </c>
      <c r="N346" s="80">
        <f t="shared" si="198"/>
        <v>0</v>
      </c>
      <c r="O346" s="80">
        <f t="shared" si="199"/>
        <v>0</v>
      </c>
      <c r="P346" s="264">
        <f t="shared" si="200"/>
        <v>0</v>
      </c>
      <c r="Q346" s="78">
        <v>0.72</v>
      </c>
      <c r="R346" s="80">
        <f t="shared" si="189"/>
        <v>0</v>
      </c>
      <c r="S346" s="82">
        <v>1.1879999999999999</v>
      </c>
      <c r="T346" s="80">
        <f>F346*S346</f>
        <v>0</v>
      </c>
      <c r="U346" s="36" t="str">
        <f t="shared" si="190"/>
        <v xml:space="preserve"> </v>
      </c>
      <c r="V346" s="37"/>
      <c r="W346" s="147"/>
      <c r="X346" s="11"/>
      <c r="Y346" s="39">
        <f t="shared" si="201"/>
        <v>0</v>
      </c>
      <c r="Z346" s="180">
        <f t="shared" si="202"/>
        <v>0</v>
      </c>
      <c r="AA346" s="11">
        <f t="shared" si="203"/>
        <v>12.5</v>
      </c>
      <c r="AB346" s="11">
        <f t="shared" si="204"/>
        <v>8.75</v>
      </c>
      <c r="AC346" s="43">
        <v>0.7</v>
      </c>
      <c r="AD346" s="44">
        <f t="shared" si="205"/>
        <v>8.75</v>
      </c>
      <c r="AE346" s="12">
        <f t="shared" si="206"/>
        <v>0</v>
      </c>
      <c r="AF346" s="45">
        <v>0.14000000000000001</v>
      </c>
      <c r="AG346" s="46">
        <f t="shared" si="191"/>
        <v>0</v>
      </c>
      <c r="AH346" s="11">
        <f t="shared" si="192"/>
        <v>0</v>
      </c>
      <c r="AI346" s="11"/>
      <c r="AJ346" s="11">
        <f t="shared" si="193"/>
        <v>0</v>
      </c>
      <c r="AK346" s="11"/>
      <c r="AL346" s="11">
        <f t="shared" si="194"/>
        <v>0</v>
      </c>
      <c r="AN346" s="11">
        <f t="shared" si="195"/>
        <v>0</v>
      </c>
      <c r="AO346" s="12">
        <f t="shared" si="196"/>
        <v>0</v>
      </c>
    </row>
    <row r="347" spans="1:41" ht="14.25" thickTop="1" thickBot="1" x14ac:dyDescent="0.25">
      <c r="A347" s="12" t="s">
        <v>26</v>
      </c>
      <c r="B347" s="324" t="s">
        <v>11</v>
      </c>
      <c r="C347" s="425" t="s">
        <v>515</v>
      </c>
      <c r="D347" s="71" t="s">
        <v>193</v>
      </c>
      <c r="E347" s="92" t="s">
        <v>5</v>
      </c>
      <c r="F347" s="382"/>
      <c r="G347" s="109"/>
      <c r="H347" s="74">
        <f t="shared" si="188"/>
        <v>365</v>
      </c>
      <c r="I347" s="110"/>
      <c r="J347" s="76">
        <v>12</v>
      </c>
      <c r="K347" s="77">
        <v>0.8</v>
      </c>
      <c r="L347" s="78">
        <f t="shared" si="197"/>
        <v>9.6000000000000014</v>
      </c>
      <c r="M347" s="78">
        <v>4.4000000000000004</v>
      </c>
      <c r="N347" s="80">
        <f t="shared" si="198"/>
        <v>0</v>
      </c>
      <c r="O347" s="80">
        <f t="shared" si="199"/>
        <v>0</v>
      </c>
      <c r="P347" s="264">
        <f t="shared" si="200"/>
        <v>0</v>
      </c>
      <c r="Q347" s="78">
        <v>1.62</v>
      </c>
      <c r="R347" s="80">
        <f t="shared" si="189"/>
        <v>0</v>
      </c>
      <c r="S347" s="82"/>
      <c r="T347" s="80"/>
      <c r="U347" s="36" t="str">
        <f t="shared" si="190"/>
        <v xml:space="preserve"> </v>
      </c>
      <c r="V347" s="37"/>
      <c r="W347" s="147"/>
      <c r="X347" s="11"/>
      <c r="Y347" s="39">
        <f t="shared" si="201"/>
        <v>0</v>
      </c>
      <c r="Z347" s="180">
        <f t="shared" si="202"/>
        <v>0</v>
      </c>
      <c r="AA347" s="11">
        <f t="shared" si="203"/>
        <v>12</v>
      </c>
      <c r="AB347" s="11">
        <f t="shared" si="204"/>
        <v>9.6000000000000014</v>
      </c>
      <c r="AC347" s="43">
        <v>0.7</v>
      </c>
      <c r="AD347" s="44">
        <f t="shared" si="205"/>
        <v>9.6000000000000014</v>
      </c>
      <c r="AE347" s="12">
        <f t="shared" si="206"/>
        <v>0</v>
      </c>
      <c r="AF347" s="45">
        <v>0.14000000000000001</v>
      </c>
      <c r="AG347" s="46">
        <f t="shared" si="191"/>
        <v>0</v>
      </c>
      <c r="AH347" s="11">
        <f t="shared" si="192"/>
        <v>0</v>
      </c>
      <c r="AI347" s="11"/>
      <c r="AJ347" s="11">
        <f t="shared" si="193"/>
        <v>0</v>
      </c>
      <c r="AK347" s="11"/>
      <c r="AL347" s="11">
        <f t="shared" si="194"/>
        <v>0</v>
      </c>
      <c r="AN347" s="11">
        <f t="shared" si="195"/>
        <v>0</v>
      </c>
      <c r="AO347" s="12">
        <f t="shared" si="196"/>
        <v>0</v>
      </c>
    </row>
    <row r="348" spans="1:41" ht="14.25" thickTop="1" thickBot="1" x14ac:dyDescent="0.25">
      <c r="A348" s="12" t="s">
        <v>26</v>
      </c>
      <c r="B348" s="324" t="s">
        <v>11</v>
      </c>
      <c r="C348" s="425" t="s">
        <v>515</v>
      </c>
      <c r="D348" s="71" t="s">
        <v>193</v>
      </c>
      <c r="E348" s="72" t="s">
        <v>6</v>
      </c>
      <c r="F348" s="382"/>
      <c r="G348" s="109"/>
      <c r="H348" s="74">
        <f t="shared" si="188"/>
        <v>365</v>
      </c>
      <c r="I348" s="110"/>
      <c r="J348" s="76">
        <v>12</v>
      </c>
      <c r="K348" s="77">
        <v>0.7</v>
      </c>
      <c r="L348" s="78">
        <f t="shared" si="197"/>
        <v>8.3999999999999986</v>
      </c>
      <c r="M348" s="78">
        <v>4.4000000000000004</v>
      </c>
      <c r="N348" s="80">
        <f t="shared" si="198"/>
        <v>0</v>
      </c>
      <c r="O348" s="80">
        <f t="shared" si="199"/>
        <v>0</v>
      </c>
      <c r="P348" s="264">
        <f t="shared" si="200"/>
        <v>0</v>
      </c>
      <c r="Q348" s="78">
        <v>0.72</v>
      </c>
      <c r="R348" s="80">
        <f t="shared" si="189"/>
        <v>0</v>
      </c>
      <c r="S348" s="82">
        <v>1.1879999999999999</v>
      </c>
      <c r="T348" s="80">
        <f>F348*S348</f>
        <v>0</v>
      </c>
      <c r="U348" s="36" t="str">
        <f t="shared" si="190"/>
        <v xml:space="preserve"> </v>
      </c>
      <c r="V348" s="37"/>
      <c r="W348" s="147"/>
      <c r="X348" s="11"/>
      <c r="Y348" s="39">
        <f t="shared" si="201"/>
        <v>0</v>
      </c>
      <c r="Z348" s="180">
        <f t="shared" si="202"/>
        <v>0</v>
      </c>
      <c r="AA348" s="11">
        <f t="shared" si="203"/>
        <v>12</v>
      </c>
      <c r="AB348" s="11">
        <f t="shared" si="204"/>
        <v>8.3999999999999986</v>
      </c>
      <c r="AC348" s="43">
        <v>0.7</v>
      </c>
      <c r="AD348" s="44">
        <f t="shared" si="205"/>
        <v>8.3999999999999986</v>
      </c>
      <c r="AE348" s="12">
        <f t="shared" si="206"/>
        <v>0</v>
      </c>
      <c r="AF348" s="45">
        <v>0.14000000000000001</v>
      </c>
      <c r="AG348" s="46">
        <f t="shared" si="191"/>
        <v>0</v>
      </c>
      <c r="AH348" s="11">
        <f t="shared" si="192"/>
        <v>0</v>
      </c>
      <c r="AI348" s="11"/>
      <c r="AJ348" s="11">
        <f t="shared" si="193"/>
        <v>0</v>
      </c>
      <c r="AK348" s="11"/>
      <c r="AL348" s="11">
        <f t="shared" si="194"/>
        <v>0</v>
      </c>
      <c r="AN348" s="11">
        <f t="shared" si="195"/>
        <v>0</v>
      </c>
      <c r="AO348" s="12">
        <f t="shared" si="196"/>
        <v>0</v>
      </c>
    </row>
    <row r="349" spans="1:41" ht="14.25" thickTop="1" thickBot="1" x14ac:dyDescent="0.25">
      <c r="A349" s="12" t="s">
        <v>26</v>
      </c>
      <c r="B349" s="324" t="s">
        <v>11</v>
      </c>
      <c r="C349" s="425" t="s">
        <v>515</v>
      </c>
      <c r="D349" s="71" t="s">
        <v>182</v>
      </c>
      <c r="E349" s="92" t="s">
        <v>5</v>
      </c>
      <c r="F349" s="382"/>
      <c r="G349" s="109"/>
      <c r="H349" s="74">
        <f t="shared" si="188"/>
        <v>365</v>
      </c>
      <c r="I349" s="110"/>
      <c r="J349" s="76">
        <v>10.8</v>
      </c>
      <c r="K349" s="77">
        <v>0.8</v>
      </c>
      <c r="L349" s="78">
        <f t="shared" si="197"/>
        <v>8.64</v>
      </c>
      <c r="M349" s="78">
        <v>3.9</v>
      </c>
      <c r="N349" s="80">
        <f t="shared" si="198"/>
        <v>0</v>
      </c>
      <c r="O349" s="80">
        <f t="shared" si="199"/>
        <v>0</v>
      </c>
      <c r="P349" s="264">
        <f t="shared" si="200"/>
        <v>0</v>
      </c>
      <c r="Q349" s="78">
        <v>1.62</v>
      </c>
      <c r="R349" s="80">
        <f t="shared" si="189"/>
        <v>0</v>
      </c>
      <c r="S349" s="82"/>
      <c r="T349" s="80"/>
      <c r="U349" s="36" t="str">
        <f t="shared" si="190"/>
        <v xml:space="preserve"> </v>
      </c>
      <c r="V349" s="37"/>
      <c r="W349" s="147"/>
      <c r="X349" s="11"/>
      <c r="Y349" s="39">
        <f t="shared" si="201"/>
        <v>0</v>
      </c>
      <c r="Z349" s="180">
        <f t="shared" si="202"/>
        <v>0</v>
      </c>
      <c r="AA349" s="11">
        <f t="shared" si="203"/>
        <v>10.8</v>
      </c>
      <c r="AB349" s="11">
        <f t="shared" si="204"/>
        <v>8.64</v>
      </c>
      <c r="AC349" s="43">
        <v>0.7</v>
      </c>
      <c r="AD349" s="44">
        <f t="shared" si="205"/>
        <v>8.64</v>
      </c>
      <c r="AE349" s="12">
        <f t="shared" si="206"/>
        <v>0</v>
      </c>
      <c r="AF349" s="45">
        <v>0.14000000000000001</v>
      </c>
      <c r="AG349" s="46">
        <f t="shared" si="191"/>
        <v>0</v>
      </c>
      <c r="AH349" s="11">
        <f t="shared" si="192"/>
        <v>0</v>
      </c>
      <c r="AI349" s="11"/>
      <c r="AJ349" s="11">
        <f t="shared" si="193"/>
        <v>0</v>
      </c>
      <c r="AK349" s="11"/>
      <c r="AL349" s="11">
        <f t="shared" si="194"/>
        <v>0</v>
      </c>
      <c r="AN349" s="11">
        <f t="shared" si="195"/>
        <v>0</v>
      </c>
      <c r="AO349" s="12">
        <f t="shared" si="196"/>
        <v>0</v>
      </c>
    </row>
    <row r="350" spans="1:41" ht="14.25" thickTop="1" thickBot="1" x14ac:dyDescent="0.25">
      <c r="A350" s="12" t="s">
        <v>26</v>
      </c>
      <c r="B350" s="324" t="s">
        <v>11</v>
      </c>
      <c r="C350" s="425" t="s">
        <v>515</v>
      </c>
      <c r="D350" s="71" t="s">
        <v>182</v>
      </c>
      <c r="E350" s="72" t="s">
        <v>6</v>
      </c>
      <c r="F350" s="382"/>
      <c r="G350" s="109"/>
      <c r="H350" s="74">
        <f t="shared" si="188"/>
        <v>365</v>
      </c>
      <c r="I350" s="110"/>
      <c r="J350" s="76">
        <v>10.8</v>
      </c>
      <c r="K350" s="77">
        <v>0.7</v>
      </c>
      <c r="L350" s="78">
        <f t="shared" si="197"/>
        <v>7.56</v>
      </c>
      <c r="M350" s="78">
        <v>3.9</v>
      </c>
      <c r="N350" s="80">
        <f t="shared" si="198"/>
        <v>0</v>
      </c>
      <c r="O350" s="80">
        <f t="shared" si="199"/>
        <v>0</v>
      </c>
      <c r="P350" s="264">
        <f t="shared" si="200"/>
        <v>0</v>
      </c>
      <c r="Q350" s="78">
        <v>0.72</v>
      </c>
      <c r="R350" s="80">
        <f t="shared" si="189"/>
        <v>0</v>
      </c>
      <c r="S350" s="82">
        <v>1.1879999999999999</v>
      </c>
      <c r="T350" s="80">
        <f>F350*S350</f>
        <v>0</v>
      </c>
      <c r="U350" s="36" t="str">
        <f t="shared" si="190"/>
        <v xml:space="preserve"> </v>
      </c>
      <c r="V350" s="37"/>
      <c r="W350" s="147"/>
      <c r="X350" s="11"/>
      <c r="Y350" s="39">
        <f t="shared" si="201"/>
        <v>0</v>
      </c>
      <c r="Z350" s="180">
        <f t="shared" si="202"/>
        <v>0</v>
      </c>
      <c r="AA350" s="11">
        <f t="shared" si="203"/>
        <v>10.8</v>
      </c>
      <c r="AB350" s="11">
        <f t="shared" si="204"/>
        <v>7.56</v>
      </c>
      <c r="AC350" s="43">
        <v>0.7</v>
      </c>
      <c r="AD350" s="44">
        <f t="shared" si="205"/>
        <v>7.56</v>
      </c>
      <c r="AE350" s="12">
        <f t="shared" si="206"/>
        <v>0</v>
      </c>
      <c r="AF350" s="45">
        <v>0.14000000000000001</v>
      </c>
      <c r="AG350" s="46">
        <f t="shared" si="191"/>
        <v>0</v>
      </c>
      <c r="AH350" s="11">
        <f t="shared" si="192"/>
        <v>0</v>
      </c>
      <c r="AI350" s="11"/>
      <c r="AJ350" s="11">
        <f t="shared" si="193"/>
        <v>0</v>
      </c>
      <c r="AK350" s="11"/>
      <c r="AL350" s="11">
        <f t="shared" si="194"/>
        <v>0</v>
      </c>
      <c r="AN350" s="11">
        <f t="shared" si="195"/>
        <v>0</v>
      </c>
      <c r="AO350" s="12">
        <f t="shared" si="196"/>
        <v>0</v>
      </c>
    </row>
    <row r="351" spans="1:41" ht="14.25" thickTop="1" thickBot="1" x14ac:dyDescent="0.25">
      <c r="A351" s="12" t="s">
        <v>26</v>
      </c>
      <c r="B351" s="324" t="s">
        <v>11</v>
      </c>
      <c r="C351" s="425" t="s">
        <v>515</v>
      </c>
      <c r="D351" s="71" t="s">
        <v>320</v>
      </c>
      <c r="E351" s="92" t="s">
        <v>5</v>
      </c>
      <c r="F351" s="382"/>
      <c r="G351" s="109"/>
      <c r="H351" s="74">
        <f t="shared" si="188"/>
        <v>365</v>
      </c>
      <c r="I351" s="110"/>
      <c r="J351" s="76">
        <v>9.6999999999999993</v>
      </c>
      <c r="K351" s="77">
        <v>0.8</v>
      </c>
      <c r="L351" s="78">
        <f t="shared" si="197"/>
        <v>7.76</v>
      </c>
      <c r="M351" s="78">
        <v>3.6</v>
      </c>
      <c r="N351" s="80">
        <f t="shared" si="198"/>
        <v>0</v>
      </c>
      <c r="O351" s="80">
        <f t="shared" si="199"/>
        <v>0</v>
      </c>
      <c r="P351" s="264">
        <f t="shared" si="200"/>
        <v>0</v>
      </c>
      <c r="Q351" s="78">
        <v>1.62</v>
      </c>
      <c r="R351" s="80">
        <f t="shared" ref="R351:R382" si="207">F351*Q351</f>
        <v>0</v>
      </c>
      <c r="S351" s="82"/>
      <c r="T351" s="80"/>
      <c r="U351" s="36" t="str">
        <f t="shared" ref="U351:U376" si="208">IF(T351&gt;0,(T351/1.1)," ")</f>
        <v xml:space="preserve"> </v>
      </c>
      <c r="V351" s="37"/>
      <c r="W351" s="147"/>
      <c r="X351" s="11"/>
      <c r="Y351" s="39">
        <f t="shared" si="201"/>
        <v>0</v>
      </c>
      <c r="Z351" s="180">
        <f t="shared" si="202"/>
        <v>0</v>
      </c>
      <c r="AA351" s="11">
        <f t="shared" si="203"/>
        <v>9.6999999999999993</v>
      </c>
      <c r="AB351" s="11">
        <f t="shared" si="204"/>
        <v>7.76</v>
      </c>
      <c r="AC351" s="43">
        <v>0.7</v>
      </c>
      <c r="AD351" s="44">
        <f t="shared" si="205"/>
        <v>7.76</v>
      </c>
      <c r="AE351" s="12">
        <f t="shared" si="206"/>
        <v>0</v>
      </c>
      <c r="AF351" s="45">
        <v>0.14000000000000001</v>
      </c>
      <c r="AG351" s="46">
        <f t="shared" ref="AG351:AG382" si="209">F351*AF351</f>
        <v>0</v>
      </c>
      <c r="AH351" s="11">
        <f t="shared" ref="AH351:AH382" si="210">IF(G351=365,IF(I351=1,T351,0),0)</f>
        <v>0</v>
      </c>
      <c r="AI351" s="11"/>
      <c r="AJ351" s="11">
        <f t="shared" ref="AJ351:AJ382" si="211">IF(G351=365,IF(I351=1,U351,0),0)</f>
        <v>0</v>
      </c>
      <c r="AK351" s="11"/>
      <c r="AL351" s="11">
        <f t="shared" ref="AL351:AL382" si="212">IF(G351=365,IF(I351=1,R351,0),0)</f>
        <v>0</v>
      </c>
      <c r="AN351" s="11">
        <f t="shared" ref="AN351:AN382" si="213">IF(G351=365,IF(I351=1,O351,0),0)</f>
        <v>0</v>
      </c>
      <c r="AO351" s="12">
        <f t="shared" ref="AO351:AO382" si="214">IF(G351=365,IF(I351=1,P351,0),0)</f>
        <v>0</v>
      </c>
    </row>
    <row r="352" spans="1:41" ht="14.25" thickTop="1" thickBot="1" x14ac:dyDescent="0.25">
      <c r="A352" s="12" t="s">
        <v>26</v>
      </c>
      <c r="B352" s="324" t="s">
        <v>11</v>
      </c>
      <c r="C352" s="426" t="s">
        <v>515</v>
      </c>
      <c r="D352" s="95" t="s">
        <v>320</v>
      </c>
      <c r="E352" s="48" t="s">
        <v>6</v>
      </c>
      <c r="F352" s="381"/>
      <c r="G352" s="111"/>
      <c r="H352" s="50">
        <f t="shared" si="188"/>
        <v>365</v>
      </c>
      <c r="I352" s="112"/>
      <c r="J352" s="52">
        <v>9.6999999999999993</v>
      </c>
      <c r="K352" s="53">
        <v>0.7</v>
      </c>
      <c r="L352" s="54">
        <f t="shared" si="197"/>
        <v>6.7899999999999991</v>
      </c>
      <c r="M352" s="54">
        <v>3.6</v>
      </c>
      <c r="N352" s="55">
        <f t="shared" si="198"/>
        <v>0</v>
      </c>
      <c r="O352" s="55">
        <f t="shared" si="199"/>
        <v>0</v>
      </c>
      <c r="P352" s="290">
        <f t="shared" si="200"/>
        <v>0</v>
      </c>
      <c r="Q352" s="54">
        <v>0.72</v>
      </c>
      <c r="R352" s="55">
        <f t="shared" si="207"/>
        <v>0</v>
      </c>
      <c r="S352" s="57">
        <v>1.1879999999999999</v>
      </c>
      <c r="T352" s="55">
        <f>F352*S352</f>
        <v>0</v>
      </c>
      <c r="U352" s="36" t="str">
        <f t="shared" si="208"/>
        <v xml:space="preserve"> </v>
      </c>
      <c r="V352" s="37"/>
      <c r="W352" s="147"/>
      <c r="X352" s="11"/>
      <c r="Y352" s="39">
        <f t="shared" si="201"/>
        <v>0</v>
      </c>
      <c r="Z352" s="180">
        <f t="shared" si="202"/>
        <v>0</v>
      </c>
      <c r="AA352" s="11">
        <f t="shared" si="203"/>
        <v>9.6999999999999993</v>
      </c>
      <c r="AB352" s="11">
        <f t="shared" si="204"/>
        <v>6.7899999999999991</v>
      </c>
      <c r="AC352" s="43">
        <v>0.7</v>
      </c>
      <c r="AD352" s="44">
        <f t="shared" si="205"/>
        <v>6.7899999999999991</v>
      </c>
      <c r="AE352" s="12">
        <f t="shared" si="206"/>
        <v>0</v>
      </c>
      <c r="AF352" s="194">
        <v>0.14000000000000001</v>
      </c>
      <c r="AG352" s="113">
        <f t="shared" si="209"/>
        <v>0</v>
      </c>
      <c r="AH352" s="11">
        <f t="shared" si="210"/>
        <v>0</v>
      </c>
      <c r="AI352" s="11"/>
      <c r="AJ352" s="11">
        <f t="shared" si="211"/>
        <v>0</v>
      </c>
      <c r="AK352" s="11"/>
      <c r="AL352" s="11">
        <f t="shared" si="212"/>
        <v>0</v>
      </c>
      <c r="AN352" s="11">
        <f t="shared" si="213"/>
        <v>0</v>
      </c>
      <c r="AO352" s="12">
        <f t="shared" si="214"/>
        <v>0</v>
      </c>
    </row>
    <row r="353" spans="1:41" ht="13.5" customHeight="1" thickBot="1" x14ac:dyDescent="0.25">
      <c r="A353" s="12" t="s">
        <v>26</v>
      </c>
      <c r="B353" s="324" t="s">
        <v>11</v>
      </c>
      <c r="C353" s="425" t="s">
        <v>516</v>
      </c>
      <c r="D353" s="71" t="s">
        <v>321</v>
      </c>
      <c r="E353" s="92" t="s">
        <v>5</v>
      </c>
      <c r="F353" s="382"/>
      <c r="G353" s="109"/>
      <c r="H353" s="74">
        <f t="shared" si="188"/>
        <v>365</v>
      </c>
      <c r="I353" s="110"/>
      <c r="J353" s="76">
        <v>10.4</v>
      </c>
      <c r="K353" s="77">
        <v>0.8</v>
      </c>
      <c r="L353" s="78">
        <f t="shared" ref="L353:L384" si="215">AD353</f>
        <v>8.32</v>
      </c>
      <c r="M353" s="78">
        <v>3.9</v>
      </c>
      <c r="N353" s="80">
        <f t="shared" si="198"/>
        <v>0</v>
      </c>
      <c r="O353" s="80">
        <f t="shared" ref="O353:O384" si="216">L353*F353</f>
        <v>0</v>
      </c>
      <c r="P353" s="264">
        <f t="shared" si="200"/>
        <v>0</v>
      </c>
      <c r="Q353" s="78">
        <v>1.62</v>
      </c>
      <c r="R353" s="80">
        <f t="shared" si="207"/>
        <v>0</v>
      </c>
      <c r="S353" s="82"/>
      <c r="T353" s="80"/>
      <c r="U353" s="36" t="str">
        <f t="shared" si="208"/>
        <v xml:space="preserve"> </v>
      </c>
      <c r="V353" s="37"/>
      <c r="W353" s="147"/>
      <c r="X353" s="11"/>
      <c r="Y353" s="39">
        <f t="shared" ref="Y353:Y384" si="217">J353*(G353*I353)/365</f>
        <v>0</v>
      </c>
      <c r="Z353" s="180">
        <f t="shared" si="202"/>
        <v>0</v>
      </c>
      <c r="AA353" s="11">
        <f t="shared" ref="AA353:AA384" si="218">J353*(H353+(G353*(1-I353)))/365</f>
        <v>10.4</v>
      </c>
      <c r="AB353" s="11">
        <f t="shared" ref="AB353:AB384" si="219">AA353*K353</f>
        <v>8.32</v>
      </c>
      <c r="AC353" s="43">
        <v>0.7</v>
      </c>
      <c r="AD353" s="44">
        <f t="shared" si="205"/>
        <v>8.32</v>
      </c>
      <c r="AE353" s="12">
        <f t="shared" ref="AE353:AE384" si="220">F353*J353</f>
        <v>0</v>
      </c>
      <c r="AF353" s="156">
        <v>0.14000000000000001</v>
      </c>
      <c r="AG353" s="157">
        <f t="shared" si="209"/>
        <v>0</v>
      </c>
      <c r="AH353" s="11">
        <f t="shared" si="210"/>
        <v>0</v>
      </c>
      <c r="AI353" s="11"/>
      <c r="AJ353" s="11">
        <f t="shared" si="211"/>
        <v>0</v>
      </c>
      <c r="AK353" s="11"/>
      <c r="AL353" s="11">
        <f t="shared" si="212"/>
        <v>0</v>
      </c>
      <c r="AN353" s="11">
        <f t="shared" si="213"/>
        <v>0</v>
      </c>
      <c r="AO353" s="12">
        <f t="shared" si="214"/>
        <v>0</v>
      </c>
    </row>
    <row r="354" spans="1:41" ht="14.25" thickTop="1" thickBot="1" x14ac:dyDescent="0.25">
      <c r="A354" s="12" t="s">
        <v>26</v>
      </c>
      <c r="B354" s="324" t="s">
        <v>11</v>
      </c>
      <c r="C354" s="425" t="s">
        <v>516</v>
      </c>
      <c r="D354" s="71" t="s">
        <v>321</v>
      </c>
      <c r="E354" s="72" t="s">
        <v>6</v>
      </c>
      <c r="F354" s="382"/>
      <c r="G354" s="109"/>
      <c r="H354" s="74">
        <f t="shared" si="188"/>
        <v>365</v>
      </c>
      <c r="I354" s="110"/>
      <c r="J354" s="76">
        <v>10.4</v>
      </c>
      <c r="K354" s="77">
        <v>0.7</v>
      </c>
      <c r="L354" s="78">
        <f t="shared" si="215"/>
        <v>7.2799999999999994</v>
      </c>
      <c r="M354" s="78">
        <v>3.9</v>
      </c>
      <c r="N354" s="80">
        <f t="shared" si="198"/>
        <v>0</v>
      </c>
      <c r="O354" s="80">
        <f t="shared" si="216"/>
        <v>0</v>
      </c>
      <c r="P354" s="264">
        <f t="shared" si="200"/>
        <v>0</v>
      </c>
      <c r="Q354" s="78">
        <v>0.72</v>
      </c>
      <c r="R354" s="80">
        <f t="shared" si="207"/>
        <v>0</v>
      </c>
      <c r="S354" s="82">
        <v>1.1879999999999999</v>
      </c>
      <c r="T354" s="80">
        <f>F354*S354</f>
        <v>0</v>
      </c>
      <c r="U354" s="36" t="str">
        <f t="shared" si="208"/>
        <v xml:space="preserve"> </v>
      </c>
      <c r="V354" s="37"/>
      <c r="W354" s="147"/>
      <c r="X354" s="11"/>
      <c r="Y354" s="39">
        <f t="shared" si="217"/>
        <v>0</v>
      </c>
      <c r="Z354" s="180">
        <f t="shared" si="202"/>
        <v>0</v>
      </c>
      <c r="AA354" s="11">
        <f t="shared" si="218"/>
        <v>10.4</v>
      </c>
      <c r="AB354" s="11">
        <f t="shared" si="219"/>
        <v>7.2799999999999994</v>
      </c>
      <c r="AC354" s="43">
        <v>0.7</v>
      </c>
      <c r="AD354" s="44">
        <f t="shared" si="205"/>
        <v>7.2799999999999994</v>
      </c>
      <c r="AE354" s="12">
        <f t="shared" si="220"/>
        <v>0</v>
      </c>
      <c r="AF354" s="45">
        <v>0.14000000000000001</v>
      </c>
      <c r="AG354" s="46">
        <f t="shared" si="209"/>
        <v>0</v>
      </c>
      <c r="AH354" s="11">
        <f t="shared" si="210"/>
        <v>0</v>
      </c>
      <c r="AI354" s="11"/>
      <c r="AJ354" s="11">
        <f t="shared" si="211"/>
        <v>0</v>
      </c>
      <c r="AK354" s="11"/>
      <c r="AL354" s="11">
        <f t="shared" si="212"/>
        <v>0</v>
      </c>
      <c r="AN354" s="11">
        <f t="shared" si="213"/>
        <v>0</v>
      </c>
      <c r="AO354" s="12">
        <f t="shared" si="214"/>
        <v>0</v>
      </c>
    </row>
    <row r="355" spans="1:41" ht="14.25" thickTop="1" thickBot="1" x14ac:dyDescent="0.25">
      <c r="A355" s="12" t="s">
        <v>26</v>
      </c>
      <c r="B355" s="324" t="s">
        <v>11</v>
      </c>
      <c r="C355" s="425" t="s">
        <v>516</v>
      </c>
      <c r="D355" s="71" t="s">
        <v>322</v>
      </c>
      <c r="E355" s="92" t="s">
        <v>5</v>
      </c>
      <c r="F355" s="382"/>
      <c r="G355" s="109"/>
      <c r="H355" s="74">
        <f t="shared" si="188"/>
        <v>365</v>
      </c>
      <c r="I355" s="110"/>
      <c r="J355" s="76">
        <v>9.6</v>
      </c>
      <c r="K355" s="77">
        <v>0.8</v>
      </c>
      <c r="L355" s="78">
        <f t="shared" si="215"/>
        <v>7.68</v>
      </c>
      <c r="M355" s="78">
        <v>3.5</v>
      </c>
      <c r="N355" s="80">
        <f t="shared" si="198"/>
        <v>0</v>
      </c>
      <c r="O355" s="80">
        <f t="shared" si="216"/>
        <v>0</v>
      </c>
      <c r="P355" s="264">
        <f t="shared" si="200"/>
        <v>0</v>
      </c>
      <c r="Q355" s="78">
        <v>1.62</v>
      </c>
      <c r="R355" s="80">
        <f t="shared" si="207"/>
        <v>0</v>
      </c>
      <c r="S355" s="82"/>
      <c r="T355" s="80"/>
      <c r="U355" s="36" t="str">
        <f t="shared" si="208"/>
        <v xml:space="preserve"> </v>
      </c>
      <c r="V355" s="37"/>
      <c r="W355" s="147"/>
      <c r="X355" s="11"/>
      <c r="Y355" s="39">
        <f t="shared" si="217"/>
        <v>0</v>
      </c>
      <c r="Z355" s="180">
        <f t="shared" si="202"/>
        <v>0</v>
      </c>
      <c r="AA355" s="11">
        <f t="shared" si="218"/>
        <v>9.6</v>
      </c>
      <c r="AB355" s="11">
        <f t="shared" si="219"/>
        <v>7.68</v>
      </c>
      <c r="AC355" s="43">
        <v>0.7</v>
      </c>
      <c r="AD355" s="44">
        <f t="shared" si="205"/>
        <v>7.68</v>
      </c>
      <c r="AE355" s="12">
        <f t="shared" si="220"/>
        <v>0</v>
      </c>
      <c r="AF355" s="45">
        <v>0.14000000000000001</v>
      </c>
      <c r="AG355" s="46">
        <f t="shared" si="209"/>
        <v>0</v>
      </c>
      <c r="AH355" s="11">
        <f t="shared" si="210"/>
        <v>0</v>
      </c>
      <c r="AI355" s="11"/>
      <c r="AJ355" s="11">
        <f t="shared" si="211"/>
        <v>0</v>
      </c>
      <c r="AK355" s="11"/>
      <c r="AL355" s="11">
        <f t="shared" si="212"/>
        <v>0</v>
      </c>
      <c r="AN355" s="11">
        <f t="shared" si="213"/>
        <v>0</v>
      </c>
      <c r="AO355" s="12">
        <f t="shared" si="214"/>
        <v>0</v>
      </c>
    </row>
    <row r="356" spans="1:41" ht="14.25" thickTop="1" thickBot="1" x14ac:dyDescent="0.25">
      <c r="A356" s="12" t="s">
        <v>26</v>
      </c>
      <c r="B356" s="324" t="s">
        <v>11</v>
      </c>
      <c r="C356" s="426" t="s">
        <v>516</v>
      </c>
      <c r="D356" s="95" t="s">
        <v>322</v>
      </c>
      <c r="E356" s="48" t="s">
        <v>6</v>
      </c>
      <c r="F356" s="381"/>
      <c r="G356" s="111"/>
      <c r="H356" s="50">
        <f t="shared" si="188"/>
        <v>365</v>
      </c>
      <c r="I356" s="112"/>
      <c r="J356" s="52">
        <v>9.6</v>
      </c>
      <c r="K356" s="53">
        <v>0.7</v>
      </c>
      <c r="L356" s="54">
        <f t="shared" si="215"/>
        <v>6.72</v>
      </c>
      <c r="M356" s="54">
        <v>3.5</v>
      </c>
      <c r="N356" s="55">
        <f t="shared" si="198"/>
        <v>0</v>
      </c>
      <c r="O356" s="55">
        <f t="shared" si="216"/>
        <v>0</v>
      </c>
      <c r="P356" s="290">
        <f t="shared" si="200"/>
        <v>0</v>
      </c>
      <c r="Q356" s="54">
        <v>0.72</v>
      </c>
      <c r="R356" s="55">
        <f t="shared" si="207"/>
        <v>0</v>
      </c>
      <c r="S356" s="57">
        <v>1.1879999999999999</v>
      </c>
      <c r="T356" s="55">
        <f>F356*S356</f>
        <v>0</v>
      </c>
      <c r="U356" s="36" t="str">
        <f t="shared" si="208"/>
        <v xml:space="preserve"> </v>
      </c>
      <c r="V356" s="37"/>
      <c r="W356" s="147"/>
      <c r="X356" s="11"/>
      <c r="Y356" s="39">
        <f t="shared" si="217"/>
        <v>0</v>
      </c>
      <c r="Z356" s="180">
        <f t="shared" si="202"/>
        <v>0</v>
      </c>
      <c r="AA356" s="11">
        <f t="shared" si="218"/>
        <v>9.6</v>
      </c>
      <c r="AB356" s="11">
        <f t="shared" si="219"/>
        <v>6.72</v>
      </c>
      <c r="AC356" s="43">
        <v>0.7</v>
      </c>
      <c r="AD356" s="44">
        <f t="shared" si="205"/>
        <v>6.72</v>
      </c>
      <c r="AE356" s="12">
        <f t="shared" si="220"/>
        <v>0</v>
      </c>
      <c r="AF356" s="194">
        <v>0.14000000000000001</v>
      </c>
      <c r="AG356" s="113">
        <f t="shared" si="209"/>
        <v>0</v>
      </c>
      <c r="AH356" s="11">
        <f t="shared" si="210"/>
        <v>0</v>
      </c>
      <c r="AI356" s="11"/>
      <c r="AJ356" s="11">
        <f t="shared" si="211"/>
        <v>0</v>
      </c>
      <c r="AK356" s="11"/>
      <c r="AL356" s="11">
        <f t="shared" si="212"/>
        <v>0</v>
      </c>
      <c r="AN356" s="11">
        <f t="shared" si="213"/>
        <v>0</v>
      </c>
      <c r="AO356" s="12">
        <f t="shared" si="214"/>
        <v>0</v>
      </c>
    </row>
    <row r="357" spans="1:41" ht="13.5" customHeight="1" thickBot="1" x14ac:dyDescent="0.25">
      <c r="A357" s="12" t="s">
        <v>26</v>
      </c>
      <c r="B357" s="324" t="s">
        <v>11</v>
      </c>
      <c r="C357" s="430" t="s">
        <v>511</v>
      </c>
      <c r="D357" s="61" t="s">
        <v>151</v>
      </c>
      <c r="E357" s="138" t="s">
        <v>5</v>
      </c>
      <c r="F357" s="383"/>
      <c r="G357" s="150"/>
      <c r="H357" s="27">
        <f t="shared" si="188"/>
        <v>365</v>
      </c>
      <c r="I357" s="151"/>
      <c r="J357" s="178">
        <v>11.1</v>
      </c>
      <c r="K357" s="142">
        <v>0.8</v>
      </c>
      <c r="L357" s="143">
        <f t="shared" si="215"/>
        <v>8.8800000000000008</v>
      </c>
      <c r="M357" s="143">
        <v>4.8</v>
      </c>
      <c r="N357" s="144">
        <f t="shared" si="198"/>
        <v>0</v>
      </c>
      <c r="O357" s="144">
        <f t="shared" si="216"/>
        <v>0</v>
      </c>
      <c r="P357" s="351">
        <f t="shared" si="200"/>
        <v>0</v>
      </c>
      <c r="Q357" s="143">
        <v>1.92</v>
      </c>
      <c r="R357" s="144">
        <f t="shared" si="207"/>
        <v>0</v>
      </c>
      <c r="S357" s="146"/>
      <c r="T357" s="144"/>
      <c r="U357" s="36" t="str">
        <f t="shared" si="208"/>
        <v xml:space="preserve"> </v>
      </c>
      <c r="V357" s="37"/>
      <c r="W357" s="147"/>
      <c r="X357" s="11"/>
      <c r="Y357" s="39">
        <f t="shared" si="217"/>
        <v>0</v>
      </c>
      <c r="Z357" s="180">
        <f t="shared" si="202"/>
        <v>0</v>
      </c>
      <c r="AA357" s="11">
        <f t="shared" si="218"/>
        <v>11.1</v>
      </c>
      <c r="AB357" s="11">
        <f t="shared" si="219"/>
        <v>8.8800000000000008</v>
      </c>
      <c r="AC357" s="43">
        <v>0.7</v>
      </c>
      <c r="AD357" s="44">
        <f t="shared" si="205"/>
        <v>8.8800000000000008</v>
      </c>
      <c r="AE357" s="12">
        <f t="shared" si="220"/>
        <v>0</v>
      </c>
      <c r="AF357" s="156">
        <v>0.14000000000000001</v>
      </c>
      <c r="AG357" s="157">
        <f t="shared" si="209"/>
        <v>0</v>
      </c>
      <c r="AH357" s="11">
        <f t="shared" si="210"/>
        <v>0</v>
      </c>
      <c r="AI357" s="11"/>
      <c r="AJ357" s="11">
        <f t="shared" si="211"/>
        <v>0</v>
      </c>
      <c r="AK357" s="11"/>
      <c r="AL357" s="11">
        <f t="shared" si="212"/>
        <v>0</v>
      </c>
      <c r="AN357" s="11">
        <f t="shared" si="213"/>
        <v>0</v>
      </c>
      <c r="AO357" s="12">
        <f t="shared" si="214"/>
        <v>0</v>
      </c>
    </row>
    <row r="358" spans="1:41" ht="14.25" thickTop="1" thickBot="1" x14ac:dyDescent="0.25">
      <c r="A358" s="12" t="s">
        <v>26</v>
      </c>
      <c r="B358" s="324" t="s">
        <v>11</v>
      </c>
      <c r="C358" s="425" t="s">
        <v>511</v>
      </c>
      <c r="D358" s="71" t="s">
        <v>140</v>
      </c>
      <c r="E358" s="92" t="s">
        <v>5</v>
      </c>
      <c r="F358" s="382"/>
      <c r="G358" s="109"/>
      <c r="H358" s="74">
        <f t="shared" si="188"/>
        <v>365</v>
      </c>
      <c r="I358" s="110"/>
      <c r="J358" s="76">
        <v>10.7</v>
      </c>
      <c r="K358" s="77">
        <v>0.8</v>
      </c>
      <c r="L358" s="78">
        <f t="shared" si="215"/>
        <v>8.56</v>
      </c>
      <c r="M358" s="78">
        <v>4.0999999999999996</v>
      </c>
      <c r="N358" s="80">
        <f t="shared" si="198"/>
        <v>0</v>
      </c>
      <c r="O358" s="80">
        <f t="shared" si="216"/>
        <v>0</v>
      </c>
      <c r="P358" s="264">
        <f t="shared" si="200"/>
        <v>0</v>
      </c>
      <c r="Q358" s="78">
        <v>1.92</v>
      </c>
      <c r="R358" s="80">
        <f t="shared" si="207"/>
        <v>0</v>
      </c>
      <c r="S358" s="82"/>
      <c r="T358" s="80"/>
      <c r="U358" s="36" t="str">
        <f t="shared" si="208"/>
        <v xml:space="preserve"> </v>
      </c>
      <c r="V358" s="37"/>
      <c r="W358" s="147"/>
      <c r="X358" s="11"/>
      <c r="Y358" s="39">
        <f t="shared" si="217"/>
        <v>0</v>
      </c>
      <c r="Z358" s="180">
        <f t="shared" si="202"/>
        <v>0</v>
      </c>
      <c r="AA358" s="11">
        <f t="shared" si="218"/>
        <v>10.7</v>
      </c>
      <c r="AB358" s="11">
        <f t="shared" si="219"/>
        <v>8.56</v>
      </c>
      <c r="AC358" s="43">
        <v>0.7</v>
      </c>
      <c r="AD358" s="44">
        <f t="shared" si="205"/>
        <v>8.56</v>
      </c>
      <c r="AE358" s="12">
        <f t="shared" si="220"/>
        <v>0</v>
      </c>
      <c r="AF358" s="45">
        <v>0.14000000000000001</v>
      </c>
      <c r="AG358" s="46">
        <f t="shared" si="209"/>
        <v>0</v>
      </c>
      <c r="AH358" s="11">
        <f t="shared" si="210"/>
        <v>0</v>
      </c>
      <c r="AI358" s="11"/>
      <c r="AJ358" s="11">
        <f t="shared" si="211"/>
        <v>0</v>
      </c>
      <c r="AK358" s="11"/>
      <c r="AL358" s="11">
        <f t="shared" si="212"/>
        <v>0</v>
      </c>
      <c r="AN358" s="11">
        <f t="shared" si="213"/>
        <v>0</v>
      </c>
      <c r="AO358" s="12">
        <f t="shared" si="214"/>
        <v>0</v>
      </c>
    </row>
    <row r="359" spans="1:41" ht="14.25" thickTop="1" thickBot="1" x14ac:dyDescent="0.25">
      <c r="A359" s="12" t="s">
        <v>26</v>
      </c>
      <c r="B359" s="324" t="s">
        <v>11</v>
      </c>
      <c r="C359" s="425" t="s">
        <v>511</v>
      </c>
      <c r="D359" s="71" t="s">
        <v>139</v>
      </c>
      <c r="E359" s="92" t="s">
        <v>5</v>
      </c>
      <c r="F359" s="382"/>
      <c r="G359" s="109"/>
      <c r="H359" s="74">
        <f t="shared" si="188"/>
        <v>365</v>
      </c>
      <c r="I359" s="110"/>
      <c r="J359" s="76">
        <v>9.6</v>
      </c>
      <c r="K359" s="77">
        <v>0.8</v>
      </c>
      <c r="L359" s="78">
        <f t="shared" si="215"/>
        <v>7.68</v>
      </c>
      <c r="M359" s="78">
        <v>3.7</v>
      </c>
      <c r="N359" s="80">
        <f t="shared" si="198"/>
        <v>0</v>
      </c>
      <c r="O359" s="80">
        <f t="shared" si="216"/>
        <v>0</v>
      </c>
      <c r="P359" s="264">
        <f t="shared" si="200"/>
        <v>0</v>
      </c>
      <c r="Q359" s="78">
        <v>1.92</v>
      </c>
      <c r="R359" s="80">
        <f t="shared" si="207"/>
        <v>0</v>
      </c>
      <c r="S359" s="82"/>
      <c r="T359" s="80"/>
      <c r="U359" s="36" t="str">
        <f t="shared" si="208"/>
        <v xml:space="preserve"> </v>
      </c>
      <c r="V359" s="37"/>
      <c r="W359" s="147"/>
      <c r="X359" s="11"/>
      <c r="Y359" s="39">
        <f t="shared" si="217"/>
        <v>0</v>
      </c>
      <c r="Z359" s="180">
        <f t="shared" si="202"/>
        <v>0</v>
      </c>
      <c r="AA359" s="11">
        <f t="shared" si="218"/>
        <v>9.6</v>
      </c>
      <c r="AB359" s="11">
        <f t="shared" si="219"/>
        <v>7.68</v>
      </c>
      <c r="AC359" s="43">
        <v>0.7</v>
      </c>
      <c r="AD359" s="44">
        <f t="shared" si="205"/>
        <v>7.68</v>
      </c>
      <c r="AE359" s="12">
        <f t="shared" si="220"/>
        <v>0</v>
      </c>
      <c r="AF359" s="45">
        <v>0.14000000000000001</v>
      </c>
      <c r="AG359" s="46">
        <f t="shared" si="209"/>
        <v>0</v>
      </c>
      <c r="AH359" s="11">
        <f t="shared" si="210"/>
        <v>0</v>
      </c>
      <c r="AI359" s="11"/>
      <c r="AJ359" s="11">
        <f t="shared" si="211"/>
        <v>0</v>
      </c>
      <c r="AK359" s="11"/>
      <c r="AL359" s="11">
        <f t="shared" si="212"/>
        <v>0</v>
      </c>
      <c r="AN359" s="11">
        <f t="shared" si="213"/>
        <v>0</v>
      </c>
      <c r="AO359" s="12">
        <f t="shared" si="214"/>
        <v>0</v>
      </c>
    </row>
    <row r="360" spans="1:41" ht="14.25" thickTop="1" thickBot="1" x14ac:dyDescent="0.25">
      <c r="A360" s="12" t="s">
        <v>26</v>
      </c>
      <c r="B360" s="324" t="s">
        <v>11</v>
      </c>
      <c r="C360" s="426" t="s">
        <v>511</v>
      </c>
      <c r="D360" s="95" t="s">
        <v>323</v>
      </c>
      <c r="E360" s="223" t="s">
        <v>5</v>
      </c>
      <c r="F360" s="381"/>
      <c r="G360" s="111"/>
      <c r="H360" s="50">
        <f t="shared" si="188"/>
        <v>365</v>
      </c>
      <c r="I360" s="112"/>
      <c r="J360" s="52">
        <v>9.1</v>
      </c>
      <c r="K360" s="53">
        <v>0.8</v>
      </c>
      <c r="L360" s="54">
        <f t="shared" si="215"/>
        <v>7.28</v>
      </c>
      <c r="M360" s="54">
        <v>3.4</v>
      </c>
      <c r="N360" s="55">
        <f t="shared" si="198"/>
        <v>0</v>
      </c>
      <c r="O360" s="55">
        <f t="shared" si="216"/>
        <v>0</v>
      </c>
      <c r="P360" s="290">
        <f t="shared" si="200"/>
        <v>0</v>
      </c>
      <c r="Q360" s="54">
        <v>1.92</v>
      </c>
      <c r="R360" s="55">
        <f t="shared" si="207"/>
        <v>0</v>
      </c>
      <c r="S360" s="57"/>
      <c r="T360" s="55"/>
      <c r="U360" s="36" t="str">
        <f t="shared" si="208"/>
        <v xml:space="preserve"> </v>
      </c>
      <c r="V360" s="37"/>
      <c r="W360" s="147"/>
      <c r="X360" s="11"/>
      <c r="Y360" s="39">
        <f t="shared" si="217"/>
        <v>0</v>
      </c>
      <c r="Z360" s="180">
        <f t="shared" si="202"/>
        <v>0</v>
      </c>
      <c r="AA360" s="11">
        <f t="shared" si="218"/>
        <v>9.1</v>
      </c>
      <c r="AB360" s="11">
        <f t="shared" si="219"/>
        <v>7.28</v>
      </c>
      <c r="AC360" s="43">
        <v>0.7</v>
      </c>
      <c r="AD360" s="44">
        <f>Z360+AB360</f>
        <v>7.28</v>
      </c>
      <c r="AE360" s="12">
        <f t="shared" si="220"/>
        <v>0</v>
      </c>
      <c r="AF360" s="194">
        <v>0.14000000000000001</v>
      </c>
      <c r="AG360" s="113">
        <f t="shared" si="209"/>
        <v>0</v>
      </c>
      <c r="AH360" s="11">
        <f t="shared" si="210"/>
        <v>0</v>
      </c>
      <c r="AI360" s="11"/>
      <c r="AJ360" s="11">
        <f t="shared" si="211"/>
        <v>0</v>
      </c>
      <c r="AK360" s="11"/>
      <c r="AL360" s="11">
        <f t="shared" si="212"/>
        <v>0</v>
      </c>
      <c r="AN360" s="11">
        <f t="shared" si="213"/>
        <v>0</v>
      </c>
      <c r="AO360" s="12">
        <f t="shared" si="214"/>
        <v>0</v>
      </c>
    </row>
    <row r="361" spans="1:41" ht="13.5" customHeight="1" thickBot="1" x14ac:dyDescent="0.25">
      <c r="A361" s="12" t="s">
        <v>26</v>
      </c>
      <c r="B361" s="324" t="s">
        <v>11</v>
      </c>
      <c r="C361" s="430" t="s">
        <v>512</v>
      </c>
      <c r="D361" s="61" t="s">
        <v>152</v>
      </c>
      <c r="E361" s="138" t="s">
        <v>5</v>
      </c>
      <c r="F361" s="383"/>
      <c r="G361" s="150"/>
      <c r="H361" s="27">
        <f t="shared" si="188"/>
        <v>365</v>
      </c>
      <c r="I361" s="151"/>
      <c r="J361" s="178">
        <v>11.4</v>
      </c>
      <c r="K361" s="142">
        <v>0.8</v>
      </c>
      <c r="L361" s="143">
        <f t="shared" si="215"/>
        <v>9.120000000000001</v>
      </c>
      <c r="M361" s="143">
        <v>4.8</v>
      </c>
      <c r="N361" s="144">
        <f t="shared" si="198"/>
        <v>0</v>
      </c>
      <c r="O361" s="144">
        <f t="shared" si="216"/>
        <v>0</v>
      </c>
      <c r="P361" s="351">
        <f t="shared" si="200"/>
        <v>0</v>
      </c>
      <c r="Q361" s="143">
        <v>1.92</v>
      </c>
      <c r="R361" s="144">
        <f t="shared" si="207"/>
        <v>0</v>
      </c>
      <c r="S361" s="146"/>
      <c r="T361" s="144"/>
      <c r="U361" s="36" t="str">
        <f t="shared" si="208"/>
        <v xml:space="preserve"> </v>
      </c>
      <c r="V361" s="37"/>
      <c r="W361" s="147"/>
      <c r="X361" s="11"/>
      <c r="Y361" s="39">
        <f t="shared" si="217"/>
        <v>0</v>
      </c>
      <c r="Z361" s="180">
        <f t="shared" si="202"/>
        <v>0</v>
      </c>
      <c r="AA361" s="11">
        <f t="shared" si="218"/>
        <v>11.4</v>
      </c>
      <c r="AB361" s="11">
        <f t="shared" si="219"/>
        <v>9.120000000000001</v>
      </c>
      <c r="AC361" s="43">
        <v>0.7</v>
      </c>
      <c r="AD361" s="44">
        <f t="shared" si="205"/>
        <v>9.120000000000001</v>
      </c>
      <c r="AE361" s="12">
        <f t="shared" si="220"/>
        <v>0</v>
      </c>
      <c r="AF361" s="156">
        <v>0.14000000000000001</v>
      </c>
      <c r="AG361" s="157">
        <f t="shared" si="209"/>
        <v>0</v>
      </c>
      <c r="AH361" s="11">
        <f t="shared" si="210"/>
        <v>0</v>
      </c>
      <c r="AI361" s="11"/>
      <c r="AJ361" s="11">
        <f t="shared" si="211"/>
        <v>0</v>
      </c>
      <c r="AK361" s="11"/>
      <c r="AL361" s="11">
        <f t="shared" si="212"/>
        <v>0</v>
      </c>
      <c r="AN361" s="11">
        <f t="shared" si="213"/>
        <v>0</v>
      </c>
      <c r="AO361" s="12">
        <f t="shared" si="214"/>
        <v>0</v>
      </c>
    </row>
    <row r="362" spans="1:41" ht="14.25" thickTop="1" thickBot="1" x14ac:dyDescent="0.25">
      <c r="A362" s="12" t="s">
        <v>26</v>
      </c>
      <c r="B362" s="324" t="s">
        <v>11</v>
      </c>
      <c r="C362" s="425" t="s">
        <v>512</v>
      </c>
      <c r="D362" s="71" t="s">
        <v>141</v>
      </c>
      <c r="E362" s="92" t="s">
        <v>5</v>
      </c>
      <c r="F362" s="382"/>
      <c r="G362" s="109"/>
      <c r="H362" s="74">
        <f t="shared" si="188"/>
        <v>365</v>
      </c>
      <c r="I362" s="110"/>
      <c r="J362" s="76">
        <v>10.9</v>
      </c>
      <c r="K362" s="77">
        <v>0.8</v>
      </c>
      <c r="L362" s="78">
        <f t="shared" si="215"/>
        <v>8.7200000000000006</v>
      </c>
      <c r="M362" s="78">
        <v>4.0999999999999996</v>
      </c>
      <c r="N362" s="80">
        <f t="shared" si="198"/>
        <v>0</v>
      </c>
      <c r="O362" s="80">
        <f t="shared" si="216"/>
        <v>0</v>
      </c>
      <c r="P362" s="264">
        <f t="shared" si="200"/>
        <v>0</v>
      </c>
      <c r="Q362" s="78">
        <v>1.92</v>
      </c>
      <c r="R362" s="80">
        <f t="shared" si="207"/>
        <v>0</v>
      </c>
      <c r="S362" s="82"/>
      <c r="T362" s="80"/>
      <c r="U362" s="36" t="str">
        <f t="shared" si="208"/>
        <v xml:space="preserve"> </v>
      </c>
      <c r="V362" s="37"/>
      <c r="W362" s="147"/>
      <c r="X362" s="11"/>
      <c r="Y362" s="39">
        <f t="shared" si="217"/>
        <v>0</v>
      </c>
      <c r="Z362" s="180">
        <f t="shared" si="202"/>
        <v>0</v>
      </c>
      <c r="AA362" s="11">
        <f t="shared" si="218"/>
        <v>10.9</v>
      </c>
      <c r="AB362" s="11">
        <f t="shared" si="219"/>
        <v>8.7200000000000006</v>
      </c>
      <c r="AC362" s="43">
        <v>0.7</v>
      </c>
      <c r="AD362" s="44">
        <f t="shared" si="205"/>
        <v>8.7200000000000006</v>
      </c>
      <c r="AE362" s="12">
        <f t="shared" si="220"/>
        <v>0</v>
      </c>
      <c r="AF362" s="45">
        <v>0.14000000000000001</v>
      </c>
      <c r="AG362" s="46">
        <f t="shared" si="209"/>
        <v>0</v>
      </c>
      <c r="AH362" s="11">
        <f t="shared" si="210"/>
        <v>0</v>
      </c>
      <c r="AI362" s="11"/>
      <c r="AJ362" s="11">
        <f t="shared" si="211"/>
        <v>0</v>
      </c>
      <c r="AK362" s="11"/>
      <c r="AL362" s="11">
        <f t="shared" si="212"/>
        <v>0</v>
      </c>
      <c r="AN362" s="11">
        <f t="shared" si="213"/>
        <v>0</v>
      </c>
      <c r="AO362" s="12">
        <f t="shared" si="214"/>
        <v>0</v>
      </c>
    </row>
    <row r="363" spans="1:41" ht="14.25" thickTop="1" thickBot="1" x14ac:dyDescent="0.25">
      <c r="A363" s="12" t="s">
        <v>26</v>
      </c>
      <c r="B363" s="324" t="s">
        <v>11</v>
      </c>
      <c r="C363" s="425" t="s">
        <v>512</v>
      </c>
      <c r="D363" s="71" t="s">
        <v>142</v>
      </c>
      <c r="E363" s="92" t="s">
        <v>5</v>
      </c>
      <c r="F363" s="382"/>
      <c r="G363" s="109"/>
      <c r="H363" s="74">
        <f t="shared" si="188"/>
        <v>365</v>
      </c>
      <c r="I363" s="110"/>
      <c r="J363" s="76">
        <v>9.8000000000000007</v>
      </c>
      <c r="K363" s="77">
        <v>0.8</v>
      </c>
      <c r="L363" s="78">
        <f t="shared" si="215"/>
        <v>7.8400000000000007</v>
      </c>
      <c r="M363" s="78">
        <v>3.9</v>
      </c>
      <c r="N363" s="80">
        <f t="shared" si="198"/>
        <v>0</v>
      </c>
      <c r="O363" s="80">
        <f t="shared" si="216"/>
        <v>0</v>
      </c>
      <c r="P363" s="264">
        <f t="shared" si="200"/>
        <v>0</v>
      </c>
      <c r="Q363" s="78">
        <v>1.92</v>
      </c>
      <c r="R363" s="80">
        <f t="shared" si="207"/>
        <v>0</v>
      </c>
      <c r="S363" s="82"/>
      <c r="T363" s="80"/>
      <c r="U363" s="36" t="str">
        <f t="shared" si="208"/>
        <v xml:space="preserve"> </v>
      </c>
      <c r="V363" s="37"/>
      <c r="W363" s="147"/>
      <c r="X363" s="11"/>
      <c r="Y363" s="39">
        <f t="shared" si="217"/>
        <v>0</v>
      </c>
      <c r="Z363" s="180">
        <f t="shared" si="202"/>
        <v>0</v>
      </c>
      <c r="AA363" s="11">
        <f t="shared" si="218"/>
        <v>9.8000000000000007</v>
      </c>
      <c r="AB363" s="11">
        <f t="shared" si="219"/>
        <v>7.8400000000000007</v>
      </c>
      <c r="AC363" s="43">
        <v>0.7</v>
      </c>
      <c r="AD363" s="44">
        <f t="shared" si="205"/>
        <v>7.8400000000000007</v>
      </c>
      <c r="AE363" s="12">
        <f t="shared" si="220"/>
        <v>0</v>
      </c>
      <c r="AF363" s="45">
        <v>0.14000000000000001</v>
      </c>
      <c r="AG363" s="46">
        <f t="shared" si="209"/>
        <v>0</v>
      </c>
      <c r="AH363" s="11">
        <f t="shared" si="210"/>
        <v>0</v>
      </c>
      <c r="AI363" s="11"/>
      <c r="AJ363" s="11">
        <f t="shared" si="211"/>
        <v>0</v>
      </c>
      <c r="AK363" s="11"/>
      <c r="AL363" s="11">
        <f t="shared" si="212"/>
        <v>0</v>
      </c>
      <c r="AN363" s="11">
        <f t="shared" si="213"/>
        <v>0</v>
      </c>
      <c r="AO363" s="12">
        <f t="shared" si="214"/>
        <v>0</v>
      </c>
    </row>
    <row r="364" spans="1:41" ht="14.25" thickTop="1" thickBot="1" x14ac:dyDescent="0.25">
      <c r="A364" s="12" t="s">
        <v>26</v>
      </c>
      <c r="B364" s="324" t="s">
        <v>11</v>
      </c>
      <c r="C364" s="426" t="s">
        <v>512</v>
      </c>
      <c r="D364" s="95" t="s">
        <v>324</v>
      </c>
      <c r="E364" s="223" t="s">
        <v>5</v>
      </c>
      <c r="F364" s="381"/>
      <c r="G364" s="111"/>
      <c r="H364" s="50">
        <f t="shared" si="188"/>
        <v>365</v>
      </c>
      <c r="I364" s="112"/>
      <c r="J364" s="52">
        <v>9.3000000000000007</v>
      </c>
      <c r="K364" s="53">
        <v>0.8</v>
      </c>
      <c r="L364" s="54">
        <f t="shared" si="215"/>
        <v>7.4400000000000013</v>
      </c>
      <c r="M364" s="54">
        <v>3.5</v>
      </c>
      <c r="N364" s="55">
        <f t="shared" si="198"/>
        <v>0</v>
      </c>
      <c r="O364" s="55">
        <f t="shared" si="216"/>
        <v>0</v>
      </c>
      <c r="P364" s="290">
        <f t="shared" si="200"/>
        <v>0</v>
      </c>
      <c r="Q364" s="54">
        <v>1.92</v>
      </c>
      <c r="R364" s="55">
        <f t="shared" si="207"/>
        <v>0</v>
      </c>
      <c r="S364" s="57"/>
      <c r="T364" s="55"/>
      <c r="U364" s="36" t="str">
        <f t="shared" si="208"/>
        <v xml:space="preserve"> </v>
      </c>
      <c r="V364" s="37"/>
      <c r="W364" s="147"/>
      <c r="X364" s="11"/>
      <c r="Y364" s="39">
        <f t="shared" si="217"/>
        <v>0</v>
      </c>
      <c r="Z364" s="180">
        <f t="shared" si="202"/>
        <v>0</v>
      </c>
      <c r="AA364" s="11">
        <f t="shared" si="218"/>
        <v>9.3000000000000007</v>
      </c>
      <c r="AB364" s="11">
        <f t="shared" si="219"/>
        <v>7.4400000000000013</v>
      </c>
      <c r="AC364" s="43">
        <v>0.7</v>
      </c>
      <c r="AD364" s="44">
        <f t="shared" si="205"/>
        <v>7.4400000000000013</v>
      </c>
      <c r="AE364" s="12">
        <f t="shared" si="220"/>
        <v>0</v>
      </c>
      <c r="AF364" s="194">
        <v>0.14000000000000001</v>
      </c>
      <c r="AG364" s="113">
        <f t="shared" si="209"/>
        <v>0</v>
      </c>
      <c r="AH364" s="11">
        <f t="shared" si="210"/>
        <v>0</v>
      </c>
      <c r="AI364" s="11"/>
      <c r="AJ364" s="11">
        <f t="shared" si="211"/>
        <v>0</v>
      </c>
      <c r="AK364" s="11"/>
      <c r="AL364" s="11">
        <f t="shared" si="212"/>
        <v>0</v>
      </c>
      <c r="AN364" s="11">
        <f t="shared" si="213"/>
        <v>0</v>
      </c>
      <c r="AO364" s="12">
        <f t="shared" si="214"/>
        <v>0</v>
      </c>
    </row>
    <row r="365" spans="1:41" ht="13.5" customHeight="1" thickBot="1" x14ac:dyDescent="0.25">
      <c r="A365" s="12" t="s">
        <v>26</v>
      </c>
      <c r="B365" s="324" t="s">
        <v>11</v>
      </c>
      <c r="C365" s="425" t="s">
        <v>513</v>
      </c>
      <c r="D365" s="61" t="s">
        <v>153</v>
      </c>
      <c r="E365" s="138" t="s">
        <v>5</v>
      </c>
      <c r="F365" s="383"/>
      <c r="G365" s="150"/>
      <c r="H365" s="27">
        <f t="shared" si="188"/>
        <v>365</v>
      </c>
      <c r="I365" s="151"/>
      <c r="J365" s="178">
        <v>12.2</v>
      </c>
      <c r="K365" s="142">
        <v>0.8</v>
      </c>
      <c r="L365" s="143">
        <f t="shared" si="215"/>
        <v>9.76</v>
      </c>
      <c r="M365" s="143">
        <v>5</v>
      </c>
      <c r="N365" s="144">
        <f t="shared" si="198"/>
        <v>0</v>
      </c>
      <c r="O365" s="144">
        <f t="shared" si="216"/>
        <v>0</v>
      </c>
      <c r="P365" s="351">
        <f t="shared" si="200"/>
        <v>0</v>
      </c>
      <c r="Q365" s="143">
        <v>1.92</v>
      </c>
      <c r="R365" s="144">
        <f t="shared" si="207"/>
        <v>0</v>
      </c>
      <c r="S365" s="146"/>
      <c r="T365" s="144"/>
      <c r="U365" s="36" t="str">
        <f t="shared" si="208"/>
        <v xml:space="preserve"> </v>
      </c>
      <c r="V365" s="37"/>
      <c r="W365" s="147"/>
      <c r="X365" s="11"/>
      <c r="Y365" s="39">
        <f t="shared" si="217"/>
        <v>0</v>
      </c>
      <c r="Z365" s="180">
        <f t="shared" si="202"/>
        <v>0</v>
      </c>
      <c r="AA365" s="11">
        <f t="shared" si="218"/>
        <v>12.2</v>
      </c>
      <c r="AB365" s="11">
        <f t="shared" si="219"/>
        <v>9.76</v>
      </c>
      <c r="AC365" s="43">
        <v>0.7</v>
      </c>
      <c r="AD365" s="44">
        <f t="shared" si="205"/>
        <v>9.76</v>
      </c>
      <c r="AE365" s="12">
        <f t="shared" si="220"/>
        <v>0</v>
      </c>
      <c r="AF365" s="156">
        <v>0.14000000000000001</v>
      </c>
      <c r="AG365" s="157">
        <f t="shared" si="209"/>
        <v>0</v>
      </c>
      <c r="AH365" s="11">
        <f t="shared" si="210"/>
        <v>0</v>
      </c>
      <c r="AI365" s="11"/>
      <c r="AJ365" s="11">
        <f t="shared" si="211"/>
        <v>0</v>
      </c>
      <c r="AK365" s="11"/>
      <c r="AL365" s="11">
        <f t="shared" si="212"/>
        <v>0</v>
      </c>
      <c r="AN365" s="11">
        <f t="shared" si="213"/>
        <v>0</v>
      </c>
      <c r="AO365" s="12">
        <f t="shared" si="214"/>
        <v>0</v>
      </c>
    </row>
    <row r="366" spans="1:41" ht="14.25" thickTop="1" thickBot="1" x14ac:dyDescent="0.25">
      <c r="A366" s="12" t="s">
        <v>26</v>
      </c>
      <c r="B366" s="324" t="s">
        <v>11</v>
      </c>
      <c r="C366" s="425" t="s">
        <v>513</v>
      </c>
      <c r="D366" s="71" t="s">
        <v>143</v>
      </c>
      <c r="E366" s="92" t="s">
        <v>5</v>
      </c>
      <c r="F366" s="382"/>
      <c r="G366" s="109"/>
      <c r="H366" s="74">
        <f t="shared" si="188"/>
        <v>365</v>
      </c>
      <c r="I366" s="110"/>
      <c r="J366" s="76">
        <v>11.7</v>
      </c>
      <c r="K366" s="77">
        <v>0.8</v>
      </c>
      <c r="L366" s="78">
        <f t="shared" si="215"/>
        <v>9.36</v>
      </c>
      <c r="M366" s="78">
        <v>4.4000000000000004</v>
      </c>
      <c r="N366" s="80">
        <f t="shared" si="198"/>
        <v>0</v>
      </c>
      <c r="O366" s="80">
        <f t="shared" si="216"/>
        <v>0</v>
      </c>
      <c r="P366" s="264">
        <f t="shared" si="200"/>
        <v>0</v>
      </c>
      <c r="Q366" s="78">
        <v>1.92</v>
      </c>
      <c r="R366" s="80">
        <f t="shared" si="207"/>
        <v>0</v>
      </c>
      <c r="S366" s="82"/>
      <c r="T366" s="80"/>
      <c r="U366" s="36" t="str">
        <f t="shared" si="208"/>
        <v xml:space="preserve"> </v>
      </c>
      <c r="V366" s="37"/>
      <c r="W366" s="147"/>
      <c r="X366" s="11"/>
      <c r="Y366" s="39">
        <f t="shared" si="217"/>
        <v>0</v>
      </c>
      <c r="Z366" s="180">
        <f t="shared" si="202"/>
        <v>0</v>
      </c>
      <c r="AA366" s="11">
        <f t="shared" si="218"/>
        <v>11.7</v>
      </c>
      <c r="AB366" s="11">
        <f t="shared" si="219"/>
        <v>9.36</v>
      </c>
      <c r="AC366" s="43">
        <v>0.7</v>
      </c>
      <c r="AD366" s="44">
        <f t="shared" si="205"/>
        <v>9.36</v>
      </c>
      <c r="AE366" s="12">
        <f t="shared" si="220"/>
        <v>0</v>
      </c>
      <c r="AF366" s="45">
        <v>0.14000000000000001</v>
      </c>
      <c r="AG366" s="46">
        <f t="shared" si="209"/>
        <v>0</v>
      </c>
      <c r="AH366" s="11">
        <f t="shared" si="210"/>
        <v>0</v>
      </c>
      <c r="AI366" s="11"/>
      <c r="AJ366" s="11">
        <f t="shared" si="211"/>
        <v>0</v>
      </c>
      <c r="AK366" s="11"/>
      <c r="AL366" s="11">
        <f t="shared" si="212"/>
        <v>0</v>
      </c>
      <c r="AN366" s="11">
        <f t="shared" si="213"/>
        <v>0</v>
      </c>
      <c r="AO366" s="12">
        <f t="shared" si="214"/>
        <v>0</v>
      </c>
    </row>
    <row r="367" spans="1:41" ht="14.25" thickTop="1" thickBot="1" x14ac:dyDescent="0.25">
      <c r="A367" s="12" t="s">
        <v>26</v>
      </c>
      <c r="B367" s="324" t="s">
        <v>11</v>
      </c>
      <c r="C367" s="425" t="s">
        <v>513</v>
      </c>
      <c r="D367" s="71" t="s">
        <v>144</v>
      </c>
      <c r="E367" s="92" t="s">
        <v>5</v>
      </c>
      <c r="F367" s="382"/>
      <c r="G367" s="109"/>
      <c r="H367" s="74">
        <f t="shared" si="188"/>
        <v>365</v>
      </c>
      <c r="I367" s="110"/>
      <c r="J367" s="76">
        <v>10.6</v>
      </c>
      <c r="K367" s="77">
        <v>0.8</v>
      </c>
      <c r="L367" s="78">
        <f t="shared" si="215"/>
        <v>8.48</v>
      </c>
      <c r="M367" s="78">
        <v>3.9</v>
      </c>
      <c r="N367" s="80">
        <f t="shared" si="198"/>
        <v>0</v>
      </c>
      <c r="O367" s="80">
        <f t="shared" si="216"/>
        <v>0</v>
      </c>
      <c r="P367" s="264">
        <f t="shared" si="200"/>
        <v>0</v>
      </c>
      <c r="Q367" s="78">
        <v>1.92</v>
      </c>
      <c r="R367" s="80">
        <f t="shared" si="207"/>
        <v>0</v>
      </c>
      <c r="S367" s="82"/>
      <c r="T367" s="80"/>
      <c r="U367" s="36" t="str">
        <f t="shared" si="208"/>
        <v xml:space="preserve"> </v>
      </c>
      <c r="V367" s="37"/>
      <c r="W367" s="147"/>
      <c r="X367" s="11"/>
      <c r="Y367" s="39">
        <f t="shared" si="217"/>
        <v>0</v>
      </c>
      <c r="Z367" s="180">
        <f t="shared" si="202"/>
        <v>0</v>
      </c>
      <c r="AA367" s="11">
        <f t="shared" si="218"/>
        <v>10.6</v>
      </c>
      <c r="AB367" s="11">
        <f t="shared" si="219"/>
        <v>8.48</v>
      </c>
      <c r="AC367" s="43">
        <v>0.7</v>
      </c>
      <c r="AD367" s="44">
        <f t="shared" si="205"/>
        <v>8.48</v>
      </c>
      <c r="AE367" s="12">
        <f t="shared" si="220"/>
        <v>0</v>
      </c>
      <c r="AF367" s="45">
        <v>0.14000000000000001</v>
      </c>
      <c r="AG367" s="46">
        <f t="shared" si="209"/>
        <v>0</v>
      </c>
      <c r="AH367" s="11">
        <f t="shared" si="210"/>
        <v>0</v>
      </c>
      <c r="AI367" s="11"/>
      <c r="AJ367" s="11">
        <f t="shared" si="211"/>
        <v>0</v>
      </c>
      <c r="AK367" s="11"/>
      <c r="AL367" s="11">
        <f t="shared" si="212"/>
        <v>0</v>
      </c>
      <c r="AN367" s="11">
        <f t="shared" si="213"/>
        <v>0</v>
      </c>
      <c r="AO367" s="12">
        <f t="shared" si="214"/>
        <v>0</v>
      </c>
    </row>
    <row r="368" spans="1:41" ht="14.25" thickTop="1" thickBot="1" x14ac:dyDescent="0.25">
      <c r="A368" s="12" t="s">
        <v>26</v>
      </c>
      <c r="B368" s="324" t="s">
        <v>11</v>
      </c>
      <c r="C368" s="426" t="s">
        <v>513</v>
      </c>
      <c r="D368" s="95" t="s">
        <v>325</v>
      </c>
      <c r="E368" s="223" t="s">
        <v>5</v>
      </c>
      <c r="F368" s="381"/>
      <c r="G368" s="111"/>
      <c r="H368" s="50">
        <f t="shared" si="188"/>
        <v>365</v>
      </c>
      <c r="I368" s="112"/>
      <c r="J368" s="52">
        <v>9.5</v>
      </c>
      <c r="K368" s="53">
        <v>0.8</v>
      </c>
      <c r="L368" s="54">
        <f t="shared" si="215"/>
        <v>7.6000000000000005</v>
      </c>
      <c r="M368" s="54">
        <v>3.6</v>
      </c>
      <c r="N368" s="55">
        <f t="shared" si="198"/>
        <v>0</v>
      </c>
      <c r="O368" s="55">
        <f t="shared" si="216"/>
        <v>0</v>
      </c>
      <c r="P368" s="290">
        <f t="shared" si="200"/>
        <v>0</v>
      </c>
      <c r="Q368" s="54">
        <v>1.92</v>
      </c>
      <c r="R368" s="55">
        <f t="shared" si="207"/>
        <v>0</v>
      </c>
      <c r="S368" s="57"/>
      <c r="T368" s="55"/>
      <c r="U368" s="187" t="str">
        <f t="shared" si="208"/>
        <v xml:space="preserve"> </v>
      </c>
      <c r="V368" s="188"/>
      <c r="W368" s="189"/>
      <c r="X368" s="190"/>
      <c r="Y368" s="59">
        <f t="shared" si="217"/>
        <v>0</v>
      </c>
      <c r="Z368" s="191">
        <f t="shared" si="202"/>
        <v>0</v>
      </c>
      <c r="AA368" s="190">
        <f t="shared" si="218"/>
        <v>9.5</v>
      </c>
      <c r="AB368" s="190">
        <f t="shared" si="219"/>
        <v>7.6000000000000005</v>
      </c>
      <c r="AC368" s="320">
        <v>0.7</v>
      </c>
      <c r="AD368" s="369">
        <f t="shared" si="205"/>
        <v>7.6000000000000005</v>
      </c>
      <c r="AE368" s="193">
        <f t="shared" si="220"/>
        <v>0</v>
      </c>
      <c r="AF368" s="194">
        <v>0.14000000000000001</v>
      </c>
      <c r="AG368" s="113">
        <f t="shared" si="209"/>
        <v>0</v>
      </c>
      <c r="AH368" s="11">
        <f t="shared" si="210"/>
        <v>0</v>
      </c>
      <c r="AI368" s="11"/>
      <c r="AJ368" s="11">
        <f t="shared" si="211"/>
        <v>0</v>
      </c>
      <c r="AK368" s="11"/>
      <c r="AL368" s="11">
        <f t="shared" si="212"/>
        <v>0</v>
      </c>
      <c r="AN368" s="11">
        <f t="shared" si="213"/>
        <v>0</v>
      </c>
      <c r="AO368" s="12">
        <f t="shared" si="214"/>
        <v>0</v>
      </c>
    </row>
    <row r="369" spans="1:41" ht="13.5" customHeight="1" thickBot="1" x14ac:dyDescent="0.25">
      <c r="A369" s="12" t="s">
        <v>26</v>
      </c>
      <c r="B369" s="324" t="s">
        <v>11</v>
      </c>
      <c r="C369" s="425" t="s">
        <v>515</v>
      </c>
      <c r="D369" s="105" t="s">
        <v>154</v>
      </c>
      <c r="E369" s="25" t="s">
        <v>5</v>
      </c>
      <c r="F369" s="380"/>
      <c r="G369" s="107"/>
      <c r="H369" s="27">
        <f t="shared" si="188"/>
        <v>365</v>
      </c>
      <c r="I369" s="108"/>
      <c r="J369" s="29">
        <v>12.5</v>
      </c>
      <c r="K369" s="30">
        <v>0.8</v>
      </c>
      <c r="L369" s="31">
        <f t="shared" si="215"/>
        <v>10</v>
      </c>
      <c r="M369" s="31">
        <v>5</v>
      </c>
      <c r="N369" s="33">
        <f t="shared" si="198"/>
        <v>0</v>
      </c>
      <c r="O369" s="33">
        <f t="shared" si="216"/>
        <v>0</v>
      </c>
      <c r="P369" s="349">
        <f t="shared" si="200"/>
        <v>0</v>
      </c>
      <c r="Q369" s="31">
        <v>1.92</v>
      </c>
      <c r="R369" s="33">
        <f t="shared" si="207"/>
        <v>0</v>
      </c>
      <c r="S369" s="35"/>
      <c r="T369" s="33"/>
      <c r="U369" s="36" t="str">
        <f t="shared" si="208"/>
        <v xml:space="preserve"> </v>
      </c>
      <c r="V369" s="37"/>
      <c r="W369" s="147"/>
      <c r="X369" s="11"/>
      <c r="Y369" s="39">
        <f t="shared" si="217"/>
        <v>0</v>
      </c>
      <c r="Z369" s="180">
        <f t="shared" si="202"/>
        <v>0</v>
      </c>
      <c r="AA369" s="11">
        <f t="shared" si="218"/>
        <v>12.5</v>
      </c>
      <c r="AB369" s="11">
        <f t="shared" si="219"/>
        <v>10</v>
      </c>
      <c r="AC369" s="43">
        <v>0.7</v>
      </c>
      <c r="AD369" s="44">
        <f t="shared" si="205"/>
        <v>10</v>
      </c>
      <c r="AE369" s="12">
        <f t="shared" si="220"/>
        <v>0</v>
      </c>
      <c r="AF369" s="156">
        <v>0.14000000000000001</v>
      </c>
      <c r="AG369" s="157">
        <f t="shared" si="209"/>
        <v>0</v>
      </c>
      <c r="AH369" s="11">
        <f t="shared" si="210"/>
        <v>0</v>
      </c>
      <c r="AI369" s="11"/>
      <c r="AJ369" s="11">
        <f t="shared" si="211"/>
        <v>0</v>
      </c>
      <c r="AK369" s="11"/>
      <c r="AL369" s="11">
        <f t="shared" si="212"/>
        <v>0</v>
      </c>
      <c r="AN369" s="11">
        <f t="shared" si="213"/>
        <v>0</v>
      </c>
      <c r="AO369" s="12">
        <f t="shared" si="214"/>
        <v>0</v>
      </c>
    </row>
    <row r="370" spans="1:41" ht="14.25" thickTop="1" thickBot="1" x14ac:dyDescent="0.25">
      <c r="A370" s="12" t="s">
        <v>26</v>
      </c>
      <c r="B370" s="324" t="s">
        <v>11</v>
      </c>
      <c r="C370" s="425" t="s">
        <v>515</v>
      </c>
      <c r="D370" s="71" t="s">
        <v>145</v>
      </c>
      <c r="E370" s="92" t="s">
        <v>5</v>
      </c>
      <c r="F370" s="382"/>
      <c r="G370" s="109"/>
      <c r="H370" s="74">
        <f t="shared" si="188"/>
        <v>365</v>
      </c>
      <c r="I370" s="110"/>
      <c r="J370" s="76">
        <v>12</v>
      </c>
      <c r="K370" s="77">
        <v>0.8</v>
      </c>
      <c r="L370" s="78">
        <f t="shared" si="215"/>
        <v>9.6000000000000014</v>
      </c>
      <c r="M370" s="78">
        <v>4.4000000000000004</v>
      </c>
      <c r="N370" s="80">
        <f t="shared" si="198"/>
        <v>0</v>
      </c>
      <c r="O370" s="80">
        <f t="shared" si="216"/>
        <v>0</v>
      </c>
      <c r="P370" s="264">
        <f t="shared" si="200"/>
        <v>0</v>
      </c>
      <c r="Q370" s="78">
        <v>1.92</v>
      </c>
      <c r="R370" s="80">
        <f t="shared" si="207"/>
        <v>0</v>
      </c>
      <c r="S370" s="82"/>
      <c r="T370" s="80"/>
      <c r="U370" s="36" t="str">
        <f t="shared" si="208"/>
        <v xml:space="preserve"> </v>
      </c>
      <c r="V370" s="37"/>
      <c r="W370" s="147"/>
      <c r="X370" s="11"/>
      <c r="Y370" s="39">
        <f t="shared" si="217"/>
        <v>0</v>
      </c>
      <c r="Z370" s="180">
        <f t="shared" si="202"/>
        <v>0</v>
      </c>
      <c r="AA370" s="11">
        <f t="shared" si="218"/>
        <v>12</v>
      </c>
      <c r="AB370" s="11">
        <f t="shared" si="219"/>
        <v>9.6000000000000014</v>
      </c>
      <c r="AC370" s="43">
        <v>0.7</v>
      </c>
      <c r="AD370" s="44">
        <f t="shared" si="205"/>
        <v>9.6000000000000014</v>
      </c>
      <c r="AE370" s="12">
        <f t="shared" si="220"/>
        <v>0</v>
      </c>
      <c r="AF370" s="45">
        <v>0.14000000000000001</v>
      </c>
      <c r="AG370" s="46">
        <f t="shared" si="209"/>
        <v>0</v>
      </c>
      <c r="AH370" s="11">
        <f t="shared" si="210"/>
        <v>0</v>
      </c>
      <c r="AI370" s="11"/>
      <c r="AJ370" s="11">
        <f t="shared" si="211"/>
        <v>0</v>
      </c>
      <c r="AK370" s="11"/>
      <c r="AL370" s="11">
        <f t="shared" si="212"/>
        <v>0</v>
      </c>
      <c r="AN370" s="11">
        <f t="shared" si="213"/>
        <v>0</v>
      </c>
      <c r="AO370" s="12">
        <f t="shared" si="214"/>
        <v>0</v>
      </c>
    </row>
    <row r="371" spans="1:41" ht="14.25" thickTop="1" thickBot="1" x14ac:dyDescent="0.25">
      <c r="A371" s="12" t="s">
        <v>26</v>
      </c>
      <c r="B371" s="324" t="s">
        <v>11</v>
      </c>
      <c r="C371" s="425" t="s">
        <v>515</v>
      </c>
      <c r="D371" s="71" t="s">
        <v>146</v>
      </c>
      <c r="E371" s="92" t="s">
        <v>5</v>
      </c>
      <c r="F371" s="382"/>
      <c r="G371" s="109"/>
      <c r="H371" s="74">
        <f t="shared" si="188"/>
        <v>365</v>
      </c>
      <c r="I371" s="110"/>
      <c r="J371" s="76">
        <v>10.8</v>
      </c>
      <c r="K371" s="77">
        <v>0.8</v>
      </c>
      <c r="L371" s="78">
        <f t="shared" si="215"/>
        <v>8.64</v>
      </c>
      <c r="M371" s="78">
        <v>3.9</v>
      </c>
      <c r="N371" s="80">
        <f t="shared" si="198"/>
        <v>0</v>
      </c>
      <c r="O371" s="80">
        <f t="shared" si="216"/>
        <v>0</v>
      </c>
      <c r="P371" s="264">
        <f t="shared" si="200"/>
        <v>0</v>
      </c>
      <c r="Q371" s="78">
        <v>1.92</v>
      </c>
      <c r="R371" s="80">
        <f t="shared" si="207"/>
        <v>0</v>
      </c>
      <c r="S371" s="82"/>
      <c r="T371" s="80"/>
      <c r="U371" s="36" t="str">
        <f t="shared" si="208"/>
        <v xml:space="preserve"> </v>
      </c>
      <c r="V371" s="37"/>
      <c r="W371" s="147"/>
      <c r="X371" s="11"/>
      <c r="Y371" s="39">
        <f t="shared" si="217"/>
        <v>0</v>
      </c>
      <c r="Z371" s="180">
        <f t="shared" si="202"/>
        <v>0</v>
      </c>
      <c r="AA371" s="11">
        <f t="shared" si="218"/>
        <v>10.8</v>
      </c>
      <c r="AB371" s="11">
        <f t="shared" si="219"/>
        <v>8.64</v>
      </c>
      <c r="AC371" s="43">
        <v>0.7</v>
      </c>
      <c r="AD371" s="44">
        <f t="shared" si="205"/>
        <v>8.64</v>
      </c>
      <c r="AE371" s="12">
        <f t="shared" si="220"/>
        <v>0</v>
      </c>
      <c r="AF371" s="45">
        <v>0.14000000000000001</v>
      </c>
      <c r="AG371" s="46">
        <f t="shared" si="209"/>
        <v>0</v>
      </c>
      <c r="AH371" s="11">
        <f t="shared" si="210"/>
        <v>0</v>
      </c>
      <c r="AI371" s="11"/>
      <c r="AJ371" s="11">
        <f t="shared" si="211"/>
        <v>0</v>
      </c>
      <c r="AK371" s="11"/>
      <c r="AL371" s="11">
        <f t="shared" si="212"/>
        <v>0</v>
      </c>
      <c r="AN371" s="11">
        <f t="shared" si="213"/>
        <v>0</v>
      </c>
      <c r="AO371" s="12">
        <f t="shared" si="214"/>
        <v>0</v>
      </c>
    </row>
    <row r="372" spans="1:41" ht="14.25" thickTop="1" thickBot="1" x14ac:dyDescent="0.25">
      <c r="A372" s="12" t="s">
        <v>26</v>
      </c>
      <c r="B372" s="324" t="s">
        <v>11</v>
      </c>
      <c r="C372" s="426" t="s">
        <v>515</v>
      </c>
      <c r="D372" s="95" t="s">
        <v>326</v>
      </c>
      <c r="E372" s="223" t="s">
        <v>5</v>
      </c>
      <c r="F372" s="381"/>
      <c r="G372" s="111"/>
      <c r="H372" s="50">
        <f t="shared" ref="H372:H425" si="221">365-G372</f>
        <v>365</v>
      </c>
      <c r="I372" s="112"/>
      <c r="J372" s="52">
        <v>9.6999999999999993</v>
      </c>
      <c r="K372" s="53">
        <v>0.8</v>
      </c>
      <c r="L372" s="54">
        <f t="shared" si="215"/>
        <v>7.76</v>
      </c>
      <c r="M372" s="54">
        <v>3.6</v>
      </c>
      <c r="N372" s="55">
        <f t="shared" si="198"/>
        <v>0</v>
      </c>
      <c r="O372" s="55">
        <f t="shared" si="216"/>
        <v>0</v>
      </c>
      <c r="P372" s="290">
        <f t="shared" si="200"/>
        <v>0</v>
      </c>
      <c r="Q372" s="54">
        <v>1.92</v>
      </c>
      <c r="R372" s="55">
        <f t="shared" si="207"/>
        <v>0</v>
      </c>
      <c r="S372" s="57"/>
      <c r="T372" s="55"/>
      <c r="U372" s="36" t="str">
        <f t="shared" si="208"/>
        <v xml:space="preserve"> </v>
      </c>
      <c r="V372" s="37"/>
      <c r="W372" s="147"/>
      <c r="X372" s="11"/>
      <c r="Y372" s="39">
        <f t="shared" si="217"/>
        <v>0</v>
      </c>
      <c r="Z372" s="180">
        <f t="shared" si="202"/>
        <v>0</v>
      </c>
      <c r="AA372" s="11">
        <f t="shared" si="218"/>
        <v>9.6999999999999993</v>
      </c>
      <c r="AB372" s="11">
        <f t="shared" si="219"/>
        <v>7.76</v>
      </c>
      <c r="AC372" s="43">
        <v>0.7</v>
      </c>
      <c r="AD372" s="44">
        <f t="shared" si="205"/>
        <v>7.76</v>
      </c>
      <c r="AE372" s="12">
        <f t="shared" si="220"/>
        <v>0</v>
      </c>
      <c r="AF372" s="194">
        <v>0.14000000000000001</v>
      </c>
      <c r="AG372" s="113">
        <f t="shared" si="209"/>
        <v>0</v>
      </c>
      <c r="AH372" s="11">
        <f t="shared" si="210"/>
        <v>0</v>
      </c>
      <c r="AI372" s="11"/>
      <c r="AJ372" s="11">
        <f t="shared" si="211"/>
        <v>0</v>
      </c>
      <c r="AK372" s="11"/>
      <c r="AL372" s="11">
        <f t="shared" si="212"/>
        <v>0</v>
      </c>
      <c r="AN372" s="11">
        <f t="shared" si="213"/>
        <v>0</v>
      </c>
      <c r="AO372" s="12">
        <f t="shared" si="214"/>
        <v>0</v>
      </c>
    </row>
    <row r="373" spans="1:41" ht="13.5" customHeight="1" thickBot="1" x14ac:dyDescent="0.25">
      <c r="A373" s="12" t="s">
        <v>26</v>
      </c>
      <c r="B373" s="324" t="s">
        <v>11</v>
      </c>
      <c r="C373" s="430" t="s">
        <v>516</v>
      </c>
      <c r="D373" s="71" t="s">
        <v>327</v>
      </c>
      <c r="E373" s="92" t="s">
        <v>5</v>
      </c>
      <c r="F373" s="382"/>
      <c r="G373" s="109"/>
      <c r="H373" s="74">
        <f t="shared" si="221"/>
        <v>365</v>
      </c>
      <c r="I373" s="110"/>
      <c r="J373" s="76">
        <v>10.4</v>
      </c>
      <c r="K373" s="77">
        <v>0.8</v>
      </c>
      <c r="L373" s="78">
        <f t="shared" si="215"/>
        <v>8.32</v>
      </c>
      <c r="M373" s="78">
        <v>3.9</v>
      </c>
      <c r="N373" s="80">
        <f t="shared" si="198"/>
        <v>0</v>
      </c>
      <c r="O373" s="80">
        <f t="shared" si="216"/>
        <v>0</v>
      </c>
      <c r="P373" s="264">
        <f t="shared" si="200"/>
        <v>0</v>
      </c>
      <c r="Q373" s="78">
        <v>1.92</v>
      </c>
      <c r="R373" s="80">
        <f t="shared" si="207"/>
        <v>0</v>
      </c>
      <c r="S373" s="82"/>
      <c r="T373" s="80"/>
      <c r="U373" s="36" t="str">
        <f t="shared" si="208"/>
        <v xml:space="preserve"> </v>
      </c>
      <c r="V373" s="37"/>
      <c r="W373" s="147"/>
      <c r="X373" s="11"/>
      <c r="Y373" s="39">
        <f t="shared" si="217"/>
        <v>0</v>
      </c>
      <c r="Z373" s="180">
        <f t="shared" si="202"/>
        <v>0</v>
      </c>
      <c r="AA373" s="11">
        <f t="shared" si="218"/>
        <v>10.4</v>
      </c>
      <c r="AB373" s="11">
        <f t="shared" si="219"/>
        <v>8.32</v>
      </c>
      <c r="AC373" s="43">
        <v>0.7</v>
      </c>
      <c r="AD373" s="44">
        <f>Z373+AB373</f>
        <v>8.32</v>
      </c>
      <c r="AE373" s="12">
        <f t="shared" si="220"/>
        <v>0</v>
      </c>
      <c r="AF373" s="156">
        <v>0.14000000000000001</v>
      </c>
      <c r="AG373" s="157">
        <f t="shared" si="209"/>
        <v>0</v>
      </c>
      <c r="AH373" s="11">
        <f t="shared" si="210"/>
        <v>0</v>
      </c>
      <c r="AI373" s="11"/>
      <c r="AJ373" s="11">
        <f t="shared" si="211"/>
        <v>0</v>
      </c>
      <c r="AK373" s="11"/>
      <c r="AL373" s="11">
        <f t="shared" si="212"/>
        <v>0</v>
      </c>
      <c r="AN373" s="11">
        <f t="shared" si="213"/>
        <v>0</v>
      </c>
      <c r="AO373" s="12">
        <f t="shared" si="214"/>
        <v>0</v>
      </c>
    </row>
    <row r="374" spans="1:41" ht="12" customHeight="1" thickTop="1" thickBot="1" x14ac:dyDescent="0.25">
      <c r="A374" s="12" t="s">
        <v>26</v>
      </c>
      <c r="B374" s="324" t="s">
        <v>11</v>
      </c>
      <c r="C374" s="426" t="s">
        <v>516</v>
      </c>
      <c r="D374" s="95" t="s">
        <v>328</v>
      </c>
      <c r="E374" s="223" t="s">
        <v>5</v>
      </c>
      <c r="F374" s="381"/>
      <c r="G374" s="111"/>
      <c r="H374" s="50">
        <f t="shared" si="221"/>
        <v>365</v>
      </c>
      <c r="I374" s="112"/>
      <c r="J374" s="52">
        <v>9.6</v>
      </c>
      <c r="K374" s="53">
        <v>0.8</v>
      </c>
      <c r="L374" s="54">
        <f t="shared" si="215"/>
        <v>7.68</v>
      </c>
      <c r="M374" s="54">
        <v>3.5</v>
      </c>
      <c r="N374" s="55">
        <f t="shared" si="198"/>
        <v>0</v>
      </c>
      <c r="O374" s="55">
        <f t="shared" si="216"/>
        <v>0</v>
      </c>
      <c r="P374" s="290">
        <f t="shared" si="200"/>
        <v>0</v>
      </c>
      <c r="Q374" s="54">
        <v>1.92</v>
      </c>
      <c r="R374" s="55">
        <f t="shared" si="207"/>
        <v>0</v>
      </c>
      <c r="S374" s="57"/>
      <c r="T374" s="55"/>
      <c r="U374" s="36" t="str">
        <f t="shared" si="208"/>
        <v xml:space="preserve"> </v>
      </c>
      <c r="V374" s="37"/>
      <c r="W374" s="147"/>
      <c r="X374" s="11"/>
      <c r="Y374" s="39">
        <f t="shared" si="217"/>
        <v>0</v>
      </c>
      <c r="Z374" s="180">
        <f t="shared" si="202"/>
        <v>0</v>
      </c>
      <c r="AA374" s="11">
        <f t="shared" si="218"/>
        <v>9.6</v>
      </c>
      <c r="AB374" s="11">
        <f t="shared" si="219"/>
        <v>7.68</v>
      </c>
      <c r="AC374" s="43">
        <v>0.7</v>
      </c>
      <c r="AD374" s="44">
        <f>Z374+AB374</f>
        <v>7.68</v>
      </c>
      <c r="AE374" s="12">
        <f t="shared" si="220"/>
        <v>0</v>
      </c>
      <c r="AF374" s="194">
        <v>0.14000000000000001</v>
      </c>
      <c r="AG374" s="113">
        <f t="shared" si="209"/>
        <v>0</v>
      </c>
      <c r="AH374" s="11">
        <f t="shared" si="210"/>
        <v>0</v>
      </c>
      <c r="AI374" s="11"/>
      <c r="AJ374" s="11">
        <f t="shared" si="211"/>
        <v>0</v>
      </c>
      <c r="AK374" s="11"/>
      <c r="AL374" s="11">
        <f t="shared" si="212"/>
        <v>0</v>
      </c>
      <c r="AN374" s="11">
        <f t="shared" si="213"/>
        <v>0</v>
      </c>
      <c r="AO374" s="12">
        <f t="shared" si="214"/>
        <v>0</v>
      </c>
    </row>
    <row r="375" spans="1:41" ht="13.5" customHeight="1" thickBot="1" x14ac:dyDescent="0.25">
      <c r="A375" s="12" t="s">
        <v>26</v>
      </c>
      <c r="B375" s="324" t="s">
        <v>11</v>
      </c>
      <c r="C375" s="430" t="s">
        <v>511</v>
      </c>
      <c r="D375" s="61" t="s">
        <v>155</v>
      </c>
      <c r="E375" s="138" t="s">
        <v>5</v>
      </c>
      <c r="F375" s="383"/>
      <c r="G375" s="150"/>
      <c r="H375" s="27">
        <f t="shared" si="221"/>
        <v>365</v>
      </c>
      <c r="I375" s="151"/>
      <c r="J375" s="178">
        <v>11.1</v>
      </c>
      <c r="K375" s="142">
        <v>0.8</v>
      </c>
      <c r="L375" s="143">
        <f t="shared" si="215"/>
        <v>8.8800000000000008</v>
      </c>
      <c r="M375" s="143">
        <v>4.8</v>
      </c>
      <c r="N375" s="144">
        <f t="shared" si="198"/>
        <v>0</v>
      </c>
      <c r="O375" s="144">
        <f t="shared" si="216"/>
        <v>0</v>
      </c>
      <c r="P375" s="351">
        <f t="shared" si="200"/>
        <v>0</v>
      </c>
      <c r="Q375" s="143">
        <v>1.32</v>
      </c>
      <c r="R375" s="144">
        <f t="shared" si="207"/>
        <v>0</v>
      </c>
      <c r="S375" s="146"/>
      <c r="T375" s="144"/>
      <c r="U375" s="36" t="str">
        <f t="shared" si="208"/>
        <v xml:space="preserve"> </v>
      </c>
      <c r="V375" s="37"/>
      <c r="W375" s="147"/>
      <c r="X375" s="11"/>
      <c r="Y375" s="39">
        <f t="shared" si="217"/>
        <v>0</v>
      </c>
      <c r="Z375" s="180">
        <f t="shared" si="202"/>
        <v>0</v>
      </c>
      <c r="AA375" s="11">
        <f t="shared" si="218"/>
        <v>11.1</v>
      </c>
      <c r="AB375" s="11">
        <f t="shared" si="219"/>
        <v>8.8800000000000008</v>
      </c>
      <c r="AC375" s="43">
        <v>0.7</v>
      </c>
      <c r="AD375" s="44">
        <f t="shared" si="205"/>
        <v>8.8800000000000008</v>
      </c>
      <c r="AE375" s="12">
        <f t="shared" si="220"/>
        <v>0</v>
      </c>
      <c r="AF375" s="156">
        <v>0.14000000000000001</v>
      </c>
      <c r="AG375" s="157">
        <f t="shared" si="209"/>
        <v>0</v>
      </c>
      <c r="AH375" s="11">
        <f t="shared" si="210"/>
        <v>0</v>
      </c>
      <c r="AI375" s="11"/>
      <c r="AJ375" s="11">
        <f t="shared" si="211"/>
        <v>0</v>
      </c>
      <c r="AK375" s="11"/>
      <c r="AL375" s="11">
        <f t="shared" si="212"/>
        <v>0</v>
      </c>
      <c r="AN375" s="11">
        <f t="shared" si="213"/>
        <v>0</v>
      </c>
      <c r="AO375" s="12">
        <f t="shared" si="214"/>
        <v>0</v>
      </c>
    </row>
    <row r="376" spans="1:41" ht="14.25" thickTop="1" thickBot="1" x14ac:dyDescent="0.25">
      <c r="A376" s="12" t="s">
        <v>26</v>
      </c>
      <c r="B376" s="324" t="s">
        <v>11</v>
      </c>
      <c r="C376" s="425" t="s">
        <v>511</v>
      </c>
      <c r="D376" s="71" t="s">
        <v>147</v>
      </c>
      <c r="E376" s="92" t="s">
        <v>5</v>
      </c>
      <c r="F376" s="382"/>
      <c r="G376" s="109"/>
      <c r="H376" s="74">
        <f t="shared" si="221"/>
        <v>365</v>
      </c>
      <c r="I376" s="110"/>
      <c r="J376" s="76">
        <v>10.7</v>
      </c>
      <c r="K376" s="77">
        <v>0.8</v>
      </c>
      <c r="L376" s="78">
        <f t="shared" si="215"/>
        <v>8.56</v>
      </c>
      <c r="M376" s="78">
        <v>4.0999999999999996</v>
      </c>
      <c r="N376" s="80">
        <f t="shared" si="198"/>
        <v>0</v>
      </c>
      <c r="O376" s="80">
        <f t="shared" si="216"/>
        <v>0</v>
      </c>
      <c r="P376" s="264">
        <f t="shared" si="200"/>
        <v>0</v>
      </c>
      <c r="Q376" s="78">
        <v>1.32</v>
      </c>
      <c r="R376" s="80">
        <f t="shared" si="207"/>
        <v>0</v>
      </c>
      <c r="S376" s="82"/>
      <c r="T376" s="80"/>
      <c r="U376" s="36" t="str">
        <f t="shared" si="208"/>
        <v xml:space="preserve"> </v>
      </c>
      <c r="V376" s="37"/>
      <c r="W376" s="147"/>
      <c r="X376" s="11"/>
      <c r="Y376" s="39">
        <f t="shared" si="217"/>
        <v>0</v>
      </c>
      <c r="Z376" s="180">
        <f t="shared" si="202"/>
        <v>0</v>
      </c>
      <c r="AA376" s="11">
        <f t="shared" si="218"/>
        <v>10.7</v>
      </c>
      <c r="AB376" s="11">
        <f t="shared" si="219"/>
        <v>8.56</v>
      </c>
      <c r="AC376" s="43">
        <v>0.7</v>
      </c>
      <c r="AD376" s="44">
        <f t="shared" si="205"/>
        <v>8.56</v>
      </c>
      <c r="AE376" s="12">
        <f t="shared" si="220"/>
        <v>0</v>
      </c>
      <c r="AF376" s="45">
        <v>0.14000000000000001</v>
      </c>
      <c r="AG376" s="46">
        <f t="shared" si="209"/>
        <v>0</v>
      </c>
      <c r="AH376" s="11">
        <f t="shared" si="210"/>
        <v>0</v>
      </c>
      <c r="AI376" s="11"/>
      <c r="AJ376" s="11">
        <f t="shared" si="211"/>
        <v>0</v>
      </c>
      <c r="AK376" s="11"/>
      <c r="AL376" s="11">
        <f t="shared" si="212"/>
        <v>0</v>
      </c>
      <c r="AN376" s="11">
        <f t="shared" si="213"/>
        <v>0</v>
      </c>
      <c r="AO376" s="12">
        <f t="shared" si="214"/>
        <v>0</v>
      </c>
    </row>
    <row r="377" spans="1:41" ht="14.25" thickTop="1" thickBot="1" x14ac:dyDescent="0.25">
      <c r="A377" s="12" t="s">
        <v>26</v>
      </c>
      <c r="B377" s="324" t="s">
        <v>11</v>
      </c>
      <c r="C377" s="425" t="s">
        <v>511</v>
      </c>
      <c r="D377" s="71" t="s">
        <v>329</v>
      </c>
      <c r="E377" s="92" t="s">
        <v>5</v>
      </c>
      <c r="F377" s="382"/>
      <c r="G377" s="109"/>
      <c r="H377" s="74">
        <f t="shared" si="221"/>
        <v>365</v>
      </c>
      <c r="I377" s="110"/>
      <c r="J377" s="76">
        <v>9.6</v>
      </c>
      <c r="K377" s="77">
        <v>0.8</v>
      </c>
      <c r="L377" s="78">
        <f t="shared" si="215"/>
        <v>7.68</v>
      </c>
      <c r="M377" s="78">
        <v>3.7</v>
      </c>
      <c r="N377" s="80">
        <f t="shared" si="198"/>
        <v>0</v>
      </c>
      <c r="O377" s="80">
        <f t="shared" si="216"/>
        <v>0</v>
      </c>
      <c r="P377" s="264">
        <f t="shared" si="200"/>
        <v>0</v>
      </c>
      <c r="Q377" s="78">
        <v>1.32</v>
      </c>
      <c r="R377" s="80">
        <f t="shared" si="207"/>
        <v>0</v>
      </c>
      <c r="S377" s="82"/>
      <c r="T377" s="80"/>
      <c r="U377" s="36" t="str">
        <f t="shared" ref="U377:U406" si="222">IF(T377&gt;0,(T377/1.1)," ")</f>
        <v xml:space="preserve"> </v>
      </c>
      <c r="V377" s="37"/>
      <c r="W377" s="147"/>
      <c r="X377" s="11"/>
      <c r="Y377" s="39">
        <f t="shared" si="217"/>
        <v>0</v>
      </c>
      <c r="Z377" s="180">
        <f t="shared" si="202"/>
        <v>0</v>
      </c>
      <c r="AA377" s="11">
        <f t="shared" si="218"/>
        <v>9.6</v>
      </c>
      <c r="AB377" s="11">
        <f t="shared" si="219"/>
        <v>7.68</v>
      </c>
      <c r="AC377" s="43">
        <v>0.7</v>
      </c>
      <c r="AD377" s="44">
        <f t="shared" si="205"/>
        <v>7.68</v>
      </c>
      <c r="AE377" s="12">
        <f t="shared" si="220"/>
        <v>0</v>
      </c>
      <c r="AF377" s="45">
        <v>0.14000000000000001</v>
      </c>
      <c r="AG377" s="46">
        <f t="shared" si="209"/>
        <v>0</v>
      </c>
      <c r="AH377" s="11">
        <f t="shared" si="210"/>
        <v>0</v>
      </c>
      <c r="AI377" s="11"/>
      <c r="AJ377" s="11">
        <f t="shared" si="211"/>
        <v>0</v>
      </c>
      <c r="AK377" s="11"/>
      <c r="AL377" s="11">
        <f t="shared" si="212"/>
        <v>0</v>
      </c>
      <c r="AN377" s="11">
        <f t="shared" si="213"/>
        <v>0</v>
      </c>
      <c r="AO377" s="12">
        <f t="shared" si="214"/>
        <v>0</v>
      </c>
    </row>
    <row r="378" spans="1:41" ht="25.5" thickTop="1" thickBot="1" x14ac:dyDescent="0.25">
      <c r="A378" s="12" t="s">
        <v>26</v>
      </c>
      <c r="B378" s="324" t="s">
        <v>11</v>
      </c>
      <c r="C378" s="426" t="s">
        <v>511</v>
      </c>
      <c r="D378" s="95" t="s">
        <v>330</v>
      </c>
      <c r="E378" s="223" t="s">
        <v>5</v>
      </c>
      <c r="F378" s="381"/>
      <c r="G378" s="111"/>
      <c r="H378" s="50">
        <f t="shared" si="221"/>
        <v>365</v>
      </c>
      <c r="I378" s="112"/>
      <c r="J378" s="52">
        <v>9.1</v>
      </c>
      <c r="K378" s="53">
        <v>0.8</v>
      </c>
      <c r="L378" s="54">
        <f t="shared" si="215"/>
        <v>7.28</v>
      </c>
      <c r="M378" s="54">
        <v>3.4</v>
      </c>
      <c r="N378" s="55">
        <f t="shared" si="198"/>
        <v>0</v>
      </c>
      <c r="O378" s="55">
        <f t="shared" si="216"/>
        <v>0</v>
      </c>
      <c r="P378" s="290">
        <f t="shared" si="200"/>
        <v>0</v>
      </c>
      <c r="Q378" s="54">
        <v>1.32</v>
      </c>
      <c r="R378" s="55">
        <f t="shared" si="207"/>
        <v>0</v>
      </c>
      <c r="S378" s="57"/>
      <c r="T378" s="55"/>
      <c r="U378" s="187" t="str">
        <f t="shared" si="222"/>
        <v xml:space="preserve"> </v>
      </c>
      <c r="V378" s="188"/>
      <c r="W378" s="189"/>
      <c r="X378" s="190"/>
      <c r="Y378" s="59">
        <f t="shared" si="217"/>
        <v>0</v>
      </c>
      <c r="Z378" s="191">
        <f t="shared" si="202"/>
        <v>0</v>
      </c>
      <c r="AA378" s="190">
        <f t="shared" si="218"/>
        <v>9.1</v>
      </c>
      <c r="AB378" s="190">
        <f t="shared" si="219"/>
        <v>7.28</v>
      </c>
      <c r="AC378" s="320">
        <v>0.7</v>
      </c>
      <c r="AD378" s="369">
        <f>Z378+AB378</f>
        <v>7.28</v>
      </c>
      <c r="AE378" s="193">
        <f t="shared" si="220"/>
        <v>0</v>
      </c>
      <c r="AF378" s="194">
        <v>0.14000000000000001</v>
      </c>
      <c r="AG378" s="113">
        <f t="shared" si="209"/>
        <v>0</v>
      </c>
      <c r="AH378" s="11">
        <f t="shared" si="210"/>
        <v>0</v>
      </c>
      <c r="AI378" s="11"/>
      <c r="AJ378" s="11">
        <f t="shared" si="211"/>
        <v>0</v>
      </c>
      <c r="AK378" s="11"/>
      <c r="AL378" s="11">
        <f t="shared" si="212"/>
        <v>0</v>
      </c>
      <c r="AN378" s="11">
        <f t="shared" si="213"/>
        <v>0</v>
      </c>
      <c r="AO378" s="12">
        <f t="shared" si="214"/>
        <v>0</v>
      </c>
    </row>
    <row r="379" spans="1:41" ht="13.5" customHeight="1" thickBot="1" x14ac:dyDescent="0.25">
      <c r="A379" s="12" t="s">
        <v>26</v>
      </c>
      <c r="B379" s="324" t="s">
        <v>11</v>
      </c>
      <c r="C379" s="430" t="s">
        <v>512</v>
      </c>
      <c r="D379" s="105" t="s">
        <v>156</v>
      </c>
      <c r="E379" s="25" t="s">
        <v>5</v>
      </c>
      <c r="F379" s="380"/>
      <c r="G379" s="107"/>
      <c r="H379" s="27">
        <f t="shared" si="221"/>
        <v>365</v>
      </c>
      <c r="I379" s="108"/>
      <c r="J379" s="29">
        <v>11.4</v>
      </c>
      <c r="K379" s="30">
        <v>0.8</v>
      </c>
      <c r="L379" s="31">
        <f t="shared" si="215"/>
        <v>9.120000000000001</v>
      </c>
      <c r="M379" s="31">
        <v>4.8</v>
      </c>
      <c r="N379" s="33">
        <f t="shared" si="198"/>
        <v>0</v>
      </c>
      <c r="O379" s="33">
        <f t="shared" si="216"/>
        <v>0</v>
      </c>
      <c r="P379" s="349">
        <f t="shared" ref="P379:P410" si="223">F379*M379</f>
        <v>0</v>
      </c>
      <c r="Q379" s="31">
        <v>1.32</v>
      </c>
      <c r="R379" s="33">
        <f t="shared" si="207"/>
        <v>0</v>
      </c>
      <c r="S379" s="35"/>
      <c r="T379" s="33"/>
      <c r="U379" s="36" t="str">
        <f t="shared" si="222"/>
        <v xml:space="preserve"> </v>
      </c>
      <c r="V379" s="37"/>
      <c r="W379" s="147"/>
      <c r="X379" s="11"/>
      <c r="Y379" s="39">
        <f t="shared" si="217"/>
        <v>0</v>
      </c>
      <c r="Z379" s="180">
        <f t="shared" ref="Z379:Z432" si="224">Y379*AC379</f>
        <v>0</v>
      </c>
      <c r="AA379" s="11">
        <f t="shared" si="218"/>
        <v>11.4</v>
      </c>
      <c r="AB379" s="11">
        <f t="shared" si="219"/>
        <v>9.120000000000001</v>
      </c>
      <c r="AC379" s="43">
        <v>0.7</v>
      </c>
      <c r="AD379" s="44">
        <f t="shared" si="205"/>
        <v>9.120000000000001</v>
      </c>
      <c r="AE379" s="12">
        <f t="shared" si="220"/>
        <v>0</v>
      </c>
      <c r="AF379" s="156">
        <v>0.14000000000000001</v>
      </c>
      <c r="AG379" s="157">
        <f t="shared" si="209"/>
        <v>0</v>
      </c>
      <c r="AH379" s="11">
        <f t="shared" si="210"/>
        <v>0</v>
      </c>
      <c r="AI379" s="11"/>
      <c r="AJ379" s="11">
        <f t="shared" si="211"/>
        <v>0</v>
      </c>
      <c r="AK379" s="11"/>
      <c r="AL379" s="11">
        <f t="shared" si="212"/>
        <v>0</v>
      </c>
      <c r="AN379" s="11">
        <f t="shared" si="213"/>
        <v>0</v>
      </c>
      <c r="AO379" s="12">
        <f t="shared" si="214"/>
        <v>0</v>
      </c>
    </row>
    <row r="380" spans="1:41" ht="14.25" thickTop="1" thickBot="1" x14ac:dyDescent="0.25">
      <c r="A380" s="12" t="s">
        <v>26</v>
      </c>
      <c r="B380" s="324" t="s">
        <v>11</v>
      </c>
      <c r="C380" s="425" t="s">
        <v>512</v>
      </c>
      <c r="D380" s="71" t="s">
        <v>148</v>
      </c>
      <c r="E380" s="92" t="s">
        <v>5</v>
      </c>
      <c r="F380" s="382"/>
      <c r="G380" s="109"/>
      <c r="H380" s="74">
        <f t="shared" si="221"/>
        <v>365</v>
      </c>
      <c r="I380" s="110"/>
      <c r="J380" s="76">
        <v>10.9</v>
      </c>
      <c r="K380" s="77">
        <v>0.8</v>
      </c>
      <c r="L380" s="78">
        <f t="shared" si="215"/>
        <v>8.7200000000000006</v>
      </c>
      <c r="M380" s="78">
        <v>4.0999999999999996</v>
      </c>
      <c r="N380" s="80">
        <f t="shared" si="198"/>
        <v>0</v>
      </c>
      <c r="O380" s="80">
        <f t="shared" si="216"/>
        <v>0</v>
      </c>
      <c r="P380" s="264">
        <f t="shared" si="223"/>
        <v>0</v>
      </c>
      <c r="Q380" s="78">
        <v>1.32</v>
      </c>
      <c r="R380" s="80">
        <f t="shared" si="207"/>
        <v>0</v>
      </c>
      <c r="S380" s="82"/>
      <c r="T380" s="80"/>
      <c r="U380" s="36" t="str">
        <f t="shared" si="222"/>
        <v xml:space="preserve"> </v>
      </c>
      <c r="V380" s="37"/>
      <c r="W380" s="147"/>
      <c r="X380" s="11"/>
      <c r="Y380" s="39">
        <f t="shared" si="217"/>
        <v>0</v>
      </c>
      <c r="Z380" s="180">
        <f t="shared" si="224"/>
        <v>0</v>
      </c>
      <c r="AA380" s="11">
        <f t="shared" si="218"/>
        <v>10.9</v>
      </c>
      <c r="AB380" s="11">
        <f t="shared" si="219"/>
        <v>8.7200000000000006</v>
      </c>
      <c r="AC380" s="43">
        <v>0.7</v>
      </c>
      <c r="AD380" s="44">
        <f t="shared" si="205"/>
        <v>8.7200000000000006</v>
      </c>
      <c r="AE380" s="12">
        <f t="shared" si="220"/>
        <v>0</v>
      </c>
      <c r="AF380" s="45">
        <v>0.14000000000000001</v>
      </c>
      <c r="AG380" s="46">
        <f t="shared" si="209"/>
        <v>0</v>
      </c>
      <c r="AH380" s="11">
        <f t="shared" si="210"/>
        <v>0</v>
      </c>
      <c r="AI380" s="11"/>
      <c r="AJ380" s="11">
        <f t="shared" si="211"/>
        <v>0</v>
      </c>
      <c r="AK380" s="11"/>
      <c r="AL380" s="11">
        <f t="shared" si="212"/>
        <v>0</v>
      </c>
      <c r="AN380" s="11">
        <f t="shared" si="213"/>
        <v>0</v>
      </c>
      <c r="AO380" s="12">
        <f t="shared" si="214"/>
        <v>0</v>
      </c>
    </row>
    <row r="381" spans="1:41" ht="14.25" thickTop="1" thickBot="1" x14ac:dyDescent="0.25">
      <c r="A381" s="12" t="s">
        <v>26</v>
      </c>
      <c r="B381" s="324" t="s">
        <v>11</v>
      </c>
      <c r="C381" s="425" t="s">
        <v>512</v>
      </c>
      <c r="D381" s="71" t="s">
        <v>196</v>
      </c>
      <c r="E381" s="92" t="s">
        <v>5</v>
      </c>
      <c r="F381" s="382"/>
      <c r="G381" s="109"/>
      <c r="H381" s="74">
        <f t="shared" si="221"/>
        <v>365</v>
      </c>
      <c r="I381" s="110"/>
      <c r="J381" s="76">
        <v>9.8000000000000007</v>
      </c>
      <c r="K381" s="77">
        <v>0.8</v>
      </c>
      <c r="L381" s="78">
        <f t="shared" si="215"/>
        <v>7.8400000000000007</v>
      </c>
      <c r="M381" s="78">
        <v>3.9</v>
      </c>
      <c r="N381" s="80">
        <f t="shared" si="198"/>
        <v>0</v>
      </c>
      <c r="O381" s="80">
        <f t="shared" si="216"/>
        <v>0</v>
      </c>
      <c r="P381" s="264">
        <f t="shared" si="223"/>
        <v>0</v>
      </c>
      <c r="Q381" s="78">
        <v>1.32</v>
      </c>
      <c r="R381" s="80">
        <f t="shared" si="207"/>
        <v>0</v>
      </c>
      <c r="S381" s="82"/>
      <c r="T381" s="80"/>
      <c r="U381" s="36" t="str">
        <f t="shared" si="222"/>
        <v xml:space="preserve"> </v>
      </c>
      <c r="V381" s="37"/>
      <c r="W381" s="147"/>
      <c r="X381" s="11"/>
      <c r="Y381" s="39">
        <f t="shared" si="217"/>
        <v>0</v>
      </c>
      <c r="Z381" s="180">
        <f t="shared" si="224"/>
        <v>0</v>
      </c>
      <c r="AA381" s="11">
        <f t="shared" si="218"/>
        <v>9.8000000000000007</v>
      </c>
      <c r="AB381" s="11">
        <f t="shared" si="219"/>
        <v>7.8400000000000007</v>
      </c>
      <c r="AC381" s="43">
        <v>0.7</v>
      </c>
      <c r="AD381" s="44">
        <f t="shared" si="205"/>
        <v>7.8400000000000007</v>
      </c>
      <c r="AE381" s="12">
        <f t="shared" si="220"/>
        <v>0</v>
      </c>
      <c r="AF381" s="45">
        <v>0.14000000000000001</v>
      </c>
      <c r="AG381" s="46">
        <f t="shared" si="209"/>
        <v>0</v>
      </c>
      <c r="AH381" s="11">
        <f t="shared" si="210"/>
        <v>0</v>
      </c>
      <c r="AI381" s="11"/>
      <c r="AJ381" s="11">
        <f t="shared" si="211"/>
        <v>0</v>
      </c>
      <c r="AK381" s="11"/>
      <c r="AL381" s="11">
        <f t="shared" si="212"/>
        <v>0</v>
      </c>
      <c r="AN381" s="11">
        <f t="shared" si="213"/>
        <v>0</v>
      </c>
      <c r="AO381" s="12">
        <f t="shared" si="214"/>
        <v>0</v>
      </c>
    </row>
    <row r="382" spans="1:41" ht="25.5" thickTop="1" thickBot="1" x14ac:dyDescent="0.25">
      <c r="A382" s="12" t="s">
        <v>26</v>
      </c>
      <c r="B382" s="324" t="s">
        <v>11</v>
      </c>
      <c r="C382" s="426" t="s">
        <v>512</v>
      </c>
      <c r="D382" s="95" t="s">
        <v>331</v>
      </c>
      <c r="E382" s="223" t="s">
        <v>5</v>
      </c>
      <c r="F382" s="381"/>
      <c r="G382" s="111"/>
      <c r="H382" s="50">
        <f t="shared" si="221"/>
        <v>365</v>
      </c>
      <c r="I382" s="112"/>
      <c r="J382" s="52">
        <v>9.3000000000000007</v>
      </c>
      <c r="K382" s="53">
        <v>0.8</v>
      </c>
      <c r="L382" s="54">
        <f t="shared" si="215"/>
        <v>7.4400000000000013</v>
      </c>
      <c r="M382" s="54">
        <v>3.5</v>
      </c>
      <c r="N382" s="55">
        <f t="shared" si="198"/>
        <v>0</v>
      </c>
      <c r="O382" s="55">
        <f t="shared" si="216"/>
        <v>0</v>
      </c>
      <c r="P382" s="290">
        <f t="shared" si="223"/>
        <v>0</v>
      </c>
      <c r="Q382" s="54">
        <v>1.32</v>
      </c>
      <c r="R382" s="55">
        <f t="shared" si="207"/>
        <v>0</v>
      </c>
      <c r="S382" s="57"/>
      <c r="T382" s="55"/>
      <c r="U382" s="187" t="str">
        <f t="shared" si="222"/>
        <v xml:space="preserve"> </v>
      </c>
      <c r="V382" s="188"/>
      <c r="W382" s="189"/>
      <c r="X382" s="190"/>
      <c r="Y382" s="59">
        <f t="shared" si="217"/>
        <v>0</v>
      </c>
      <c r="Z382" s="191">
        <f t="shared" si="224"/>
        <v>0</v>
      </c>
      <c r="AA382" s="190">
        <f t="shared" si="218"/>
        <v>9.3000000000000007</v>
      </c>
      <c r="AB382" s="190">
        <f t="shared" si="219"/>
        <v>7.4400000000000013</v>
      </c>
      <c r="AC382" s="320">
        <v>0.7</v>
      </c>
      <c r="AD382" s="369">
        <f>Z382+AB382</f>
        <v>7.4400000000000013</v>
      </c>
      <c r="AE382" s="193">
        <f t="shared" si="220"/>
        <v>0</v>
      </c>
      <c r="AF382" s="194">
        <v>0.14000000000000001</v>
      </c>
      <c r="AG382" s="113">
        <f t="shared" si="209"/>
        <v>0</v>
      </c>
      <c r="AH382" s="11">
        <f t="shared" si="210"/>
        <v>0</v>
      </c>
      <c r="AI382" s="11"/>
      <c r="AJ382" s="11">
        <f t="shared" si="211"/>
        <v>0</v>
      </c>
      <c r="AK382" s="11"/>
      <c r="AL382" s="11">
        <f t="shared" si="212"/>
        <v>0</v>
      </c>
      <c r="AN382" s="11">
        <f t="shared" si="213"/>
        <v>0</v>
      </c>
      <c r="AO382" s="12">
        <f t="shared" si="214"/>
        <v>0</v>
      </c>
    </row>
    <row r="383" spans="1:41" ht="13.5" customHeight="1" thickBot="1" x14ac:dyDescent="0.25">
      <c r="A383" s="12" t="s">
        <v>26</v>
      </c>
      <c r="B383" s="324" t="s">
        <v>11</v>
      </c>
      <c r="C383" s="430" t="s">
        <v>513</v>
      </c>
      <c r="D383" s="105" t="s">
        <v>157</v>
      </c>
      <c r="E383" s="25" t="s">
        <v>5</v>
      </c>
      <c r="F383" s="380"/>
      <c r="G383" s="107"/>
      <c r="H383" s="27">
        <f t="shared" si="221"/>
        <v>365</v>
      </c>
      <c r="I383" s="108"/>
      <c r="J383" s="29">
        <v>12.2</v>
      </c>
      <c r="K383" s="30">
        <v>0.8</v>
      </c>
      <c r="L383" s="31">
        <f t="shared" si="215"/>
        <v>9.76</v>
      </c>
      <c r="M383" s="31">
        <v>5</v>
      </c>
      <c r="N383" s="33">
        <f t="shared" si="198"/>
        <v>0</v>
      </c>
      <c r="O383" s="33">
        <f t="shared" si="216"/>
        <v>0</v>
      </c>
      <c r="P383" s="349">
        <f t="shared" si="223"/>
        <v>0</v>
      </c>
      <c r="Q383" s="31">
        <v>1.32</v>
      </c>
      <c r="R383" s="33">
        <f t="shared" ref="R383:R414" si="225">F383*Q383</f>
        <v>0</v>
      </c>
      <c r="S383" s="35"/>
      <c r="T383" s="33"/>
      <c r="U383" s="36" t="str">
        <f t="shared" si="222"/>
        <v xml:space="preserve"> </v>
      </c>
      <c r="V383" s="37"/>
      <c r="W383" s="147"/>
      <c r="X383" s="11"/>
      <c r="Y383" s="39">
        <f t="shared" si="217"/>
        <v>0</v>
      </c>
      <c r="Z383" s="180">
        <f t="shared" si="224"/>
        <v>0</v>
      </c>
      <c r="AA383" s="11">
        <f t="shared" si="218"/>
        <v>12.2</v>
      </c>
      <c r="AB383" s="11">
        <f t="shared" si="219"/>
        <v>9.76</v>
      </c>
      <c r="AC383" s="43">
        <v>0.7</v>
      </c>
      <c r="AD383" s="44">
        <f t="shared" si="205"/>
        <v>9.76</v>
      </c>
      <c r="AE383" s="12">
        <f t="shared" si="220"/>
        <v>0</v>
      </c>
      <c r="AF383" s="156">
        <v>0.14000000000000001</v>
      </c>
      <c r="AG383" s="157">
        <f t="shared" ref="AG383:AG414" si="226">F383*AF383</f>
        <v>0</v>
      </c>
      <c r="AH383" s="11">
        <f t="shared" ref="AH383:AH414" si="227">IF(G383=365,IF(I383=1,T383,0),0)</f>
        <v>0</v>
      </c>
      <c r="AI383" s="11"/>
      <c r="AJ383" s="11">
        <f t="shared" ref="AJ383:AJ414" si="228">IF(G383=365,IF(I383=1,U383,0),0)</f>
        <v>0</v>
      </c>
      <c r="AK383" s="11"/>
      <c r="AL383" s="11">
        <f t="shared" ref="AL383:AL414" si="229">IF(G383=365,IF(I383=1,R383,0),0)</f>
        <v>0</v>
      </c>
      <c r="AN383" s="11">
        <f t="shared" ref="AN383:AN414" si="230">IF(G383=365,IF(I383=1,O383,0),0)</f>
        <v>0</v>
      </c>
      <c r="AO383" s="12">
        <f t="shared" ref="AO383:AO414" si="231">IF(G383=365,IF(I383=1,P383,0),0)</f>
        <v>0</v>
      </c>
    </row>
    <row r="384" spans="1:41" ht="14.25" thickTop="1" thickBot="1" x14ac:dyDescent="0.25">
      <c r="A384" s="12" t="s">
        <v>26</v>
      </c>
      <c r="B384" s="324" t="s">
        <v>11</v>
      </c>
      <c r="C384" s="425" t="s">
        <v>513</v>
      </c>
      <c r="D384" s="71" t="s">
        <v>149</v>
      </c>
      <c r="E384" s="92" t="s">
        <v>5</v>
      </c>
      <c r="F384" s="382"/>
      <c r="G384" s="109"/>
      <c r="H384" s="74">
        <f t="shared" si="221"/>
        <v>365</v>
      </c>
      <c r="I384" s="110"/>
      <c r="J384" s="76">
        <v>11.7</v>
      </c>
      <c r="K384" s="77">
        <v>0.8</v>
      </c>
      <c r="L384" s="78">
        <f t="shared" si="215"/>
        <v>9.36</v>
      </c>
      <c r="M384" s="78">
        <v>4.4000000000000004</v>
      </c>
      <c r="N384" s="80">
        <f t="shared" si="198"/>
        <v>0</v>
      </c>
      <c r="O384" s="80">
        <f t="shared" si="216"/>
        <v>0</v>
      </c>
      <c r="P384" s="264">
        <f t="shared" si="223"/>
        <v>0</v>
      </c>
      <c r="Q384" s="78">
        <v>1.32</v>
      </c>
      <c r="R384" s="80">
        <f t="shared" si="225"/>
        <v>0</v>
      </c>
      <c r="S384" s="82"/>
      <c r="T384" s="80"/>
      <c r="U384" s="36" t="str">
        <f t="shared" si="222"/>
        <v xml:space="preserve"> </v>
      </c>
      <c r="V384" s="37"/>
      <c r="W384" s="147"/>
      <c r="X384" s="11"/>
      <c r="Y384" s="39">
        <f t="shared" si="217"/>
        <v>0</v>
      </c>
      <c r="Z384" s="180">
        <f t="shared" si="224"/>
        <v>0</v>
      </c>
      <c r="AA384" s="11">
        <f t="shared" si="218"/>
        <v>11.7</v>
      </c>
      <c r="AB384" s="11">
        <f t="shared" si="219"/>
        <v>9.36</v>
      </c>
      <c r="AC384" s="43">
        <v>0.7</v>
      </c>
      <c r="AD384" s="44">
        <f t="shared" si="205"/>
        <v>9.36</v>
      </c>
      <c r="AE384" s="12">
        <f t="shared" si="220"/>
        <v>0</v>
      </c>
      <c r="AF384" s="45">
        <v>0.14000000000000001</v>
      </c>
      <c r="AG384" s="46">
        <f t="shared" si="226"/>
        <v>0</v>
      </c>
      <c r="AH384" s="11">
        <f t="shared" si="227"/>
        <v>0</v>
      </c>
      <c r="AI384" s="11"/>
      <c r="AJ384" s="11">
        <f t="shared" si="228"/>
        <v>0</v>
      </c>
      <c r="AK384" s="11"/>
      <c r="AL384" s="11">
        <f t="shared" si="229"/>
        <v>0</v>
      </c>
      <c r="AN384" s="11">
        <f t="shared" si="230"/>
        <v>0</v>
      </c>
      <c r="AO384" s="12">
        <f t="shared" si="231"/>
        <v>0</v>
      </c>
    </row>
    <row r="385" spans="1:41" ht="14.25" thickTop="1" thickBot="1" x14ac:dyDescent="0.25">
      <c r="A385" s="12" t="s">
        <v>26</v>
      </c>
      <c r="B385" s="324" t="s">
        <v>11</v>
      </c>
      <c r="C385" s="425" t="s">
        <v>513</v>
      </c>
      <c r="D385" s="71" t="s">
        <v>195</v>
      </c>
      <c r="E385" s="92" t="s">
        <v>5</v>
      </c>
      <c r="F385" s="382"/>
      <c r="G385" s="109"/>
      <c r="H385" s="74">
        <f t="shared" si="221"/>
        <v>365</v>
      </c>
      <c r="I385" s="110"/>
      <c r="J385" s="76">
        <v>10.6</v>
      </c>
      <c r="K385" s="77">
        <v>0.8</v>
      </c>
      <c r="L385" s="78">
        <f t="shared" ref="L385:L416" si="232">AD385</f>
        <v>8.48</v>
      </c>
      <c r="M385" s="78">
        <v>3.9</v>
      </c>
      <c r="N385" s="80">
        <f t="shared" ref="N385:N448" si="233">F385*J385</f>
        <v>0</v>
      </c>
      <c r="O385" s="80">
        <f t="shared" ref="O385:O416" si="234">L385*F385</f>
        <v>0</v>
      </c>
      <c r="P385" s="264">
        <f t="shared" si="223"/>
        <v>0</v>
      </c>
      <c r="Q385" s="78">
        <v>1.32</v>
      </c>
      <c r="R385" s="80">
        <f t="shared" si="225"/>
        <v>0</v>
      </c>
      <c r="S385" s="82"/>
      <c r="T385" s="80"/>
      <c r="U385" s="36" t="str">
        <f t="shared" si="222"/>
        <v xml:space="preserve"> </v>
      </c>
      <c r="V385" s="37"/>
      <c r="W385" s="147"/>
      <c r="X385" s="11"/>
      <c r="Y385" s="39">
        <f t="shared" ref="Y385:Y416" si="235">J385*(G385*I385)/365</f>
        <v>0</v>
      </c>
      <c r="Z385" s="180">
        <f t="shared" si="224"/>
        <v>0</v>
      </c>
      <c r="AA385" s="11">
        <f t="shared" ref="AA385:AA416" si="236">J385*(H385+(G385*(1-I385)))/365</f>
        <v>10.6</v>
      </c>
      <c r="AB385" s="11">
        <f t="shared" ref="AB385:AB416" si="237">AA385*K385</f>
        <v>8.48</v>
      </c>
      <c r="AC385" s="43">
        <v>0.7</v>
      </c>
      <c r="AD385" s="44">
        <f t="shared" si="205"/>
        <v>8.48</v>
      </c>
      <c r="AE385" s="12">
        <f t="shared" ref="AE385:AE416" si="238">F385*J385</f>
        <v>0</v>
      </c>
      <c r="AF385" s="45">
        <v>0.14000000000000001</v>
      </c>
      <c r="AG385" s="46">
        <f t="shared" si="226"/>
        <v>0</v>
      </c>
      <c r="AH385" s="11">
        <f t="shared" si="227"/>
        <v>0</v>
      </c>
      <c r="AI385" s="11"/>
      <c r="AJ385" s="11">
        <f t="shared" si="228"/>
        <v>0</v>
      </c>
      <c r="AK385" s="11"/>
      <c r="AL385" s="11">
        <f t="shared" si="229"/>
        <v>0</v>
      </c>
      <c r="AN385" s="11">
        <f t="shared" si="230"/>
        <v>0</v>
      </c>
      <c r="AO385" s="12">
        <f t="shared" si="231"/>
        <v>0</v>
      </c>
    </row>
    <row r="386" spans="1:41" ht="25.5" thickTop="1" thickBot="1" x14ac:dyDescent="0.25">
      <c r="A386" s="12" t="s">
        <v>26</v>
      </c>
      <c r="B386" s="324" t="s">
        <v>11</v>
      </c>
      <c r="C386" s="426" t="s">
        <v>513</v>
      </c>
      <c r="D386" s="95" t="s">
        <v>332</v>
      </c>
      <c r="E386" s="223" t="s">
        <v>5</v>
      </c>
      <c r="F386" s="381"/>
      <c r="G386" s="111"/>
      <c r="H386" s="50">
        <f t="shared" si="221"/>
        <v>365</v>
      </c>
      <c r="I386" s="112"/>
      <c r="J386" s="52">
        <v>9.5</v>
      </c>
      <c r="K386" s="53">
        <v>0.8</v>
      </c>
      <c r="L386" s="54">
        <f t="shared" si="232"/>
        <v>7.6000000000000005</v>
      </c>
      <c r="M386" s="54">
        <v>3.6</v>
      </c>
      <c r="N386" s="55">
        <f t="shared" si="233"/>
        <v>0</v>
      </c>
      <c r="O386" s="55">
        <f t="shared" si="234"/>
        <v>0</v>
      </c>
      <c r="P386" s="290">
        <f t="shared" si="223"/>
        <v>0</v>
      </c>
      <c r="Q386" s="54">
        <v>1.32</v>
      </c>
      <c r="R386" s="55">
        <f t="shared" si="225"/>
        <v>0</v>
      </c>
      <c r="S386" s="57"/>
      <c r="T386" s="55"/>
      <c r="U386" s="187" t="str">
        <f t="shared" si="222"/>
        <v xml:space="preserve"> </v>
      </c>
      <c r="V386" s="188"/>
      <c r="W386" s="189"/>
      <c r="X386" s="190"/>
      <c r="Y386" s="59">
        <f t="shared" si="235"/>
        <v>0</v>
      </c>
      <c r="Z386" s="191">
        <f t="shared" si="224"/>
        <v>0</v>
      </c>
      <c r="AA386" s="190">
        <f t="shared" si="236"/>
        <v>9.5</v>
      </c>
      <c r="AB386" s="190">
        <f t="shared" si="237"/>
        <v>7.6000000000000005</v>
      </c>
      <c r="AC386" s="320">
        <v>0.7</v>
      </c>
      <c r="AD386" s="369">
        <f>Z386+AB386</f>
        <v>7.6000000000000005</v>
      </c>
      <c r="AE386" s="193">
        <f t="shared" si="238"/>
        <v>0</v>
      </c>
      <c r="AF386" s="194">
        <v>0.14000000000000001</v>
      </c>
      <c r="AG386" s="113">
        <f t="shared" si="226"/>
        <v>0</v>
      </c>
      <c r="AH386" s="11">
        <f t="shared" si="227"/>
        <v>0</v>
      </c>
      <c r="AI386" s="11"/>
      <c r="AJ386" s="11">
        <f t="shared" si="228"/>
        <v>0</v>
      </c>
      <c r="AK386" s="11"/>
      <c r="AL386" s="11">
        <f t="shared" si="229"/>
        <v>0</v>
      </c>
      <c r="AN386" s="11">
        <f t="shared" si="230"/>
        <v>0</v>
      </c>
      <c r="AO386" s="12">
        <f t="shared" si="231"/>
        <v>0</v>
      </c>
    </row>
    <row r="387" spans="1:41" ht="13.5" customHeight="1" thickBot="1" x14ac:dyDescent="0.25">
      <c r="A387" s="12" t="s">
        <v>26</v>
      </c>
      <c r="B387" s="324" t="s">
        <v>11</v>
      </c>
      <c r="C387" s="425" t="s">
        <v>515</v>
      </c>
      <c r="D387" s="105" t="s">
        <v>158</v>
      </c>
      <c r="E387" s="25" t="s">
        <v>5</v>
      </c>
      <c r="F387" s="380"/>
      <c r="G387" s="107"/>
      <c r="H387" s="27">
        <f t="shared" si="221"/>
        <v>365</v>
      </c>
      <c r="I387" s="108"/>
      <c r="J387" s="29">
        <v>12.5</v>
      </c>
      <c r="K387" s="30">
        <v>0.8</v>
      </c>
      <c r="L387" s="31">
        <f t="shared" si="232"/>
        <v>10</v>
      </c>
      <c r="M387" s="31">
        <v>5</v>
      </c>
      <c r="N387" s="33">
        <f t="shared" si="233"/>
        <v>0</v>
      </c>
      <c r="O387" s="33">
        <f t="shared" si="234"/>
        <v>0</v>
      </c>
      <c r="P387" s="349">
        <f t="shared" si="223"/>
        <v>0</v>
      </c>
      <c r="Q387" s="31">
        <v>1.32</v>
      </c>
      <c r="R387" s="33">
        <f t="shared" si="225"/>
        <v>0</v>
      </c>
      <c r="S387" s="35"/>
      <c r="T387" s="33"/>
      <c r="U387" s="36" t="str">
        <f t="shared" si="222"/>
        <v xml:space="preserve"> </v>
      </c>
      <c r="V387" s="37"/>
      <c r="W387" s="147"/>
      <c r="X387" s="11"/>
      <c r="Y387" s="39">
        <f t="shared" si="235"/>
        <v>0</v>
      </c>
      <c r="Z387" s="180">
        <f t="shared" si="224"/>
        <v>0</v>
      </c>
      <c r="AA387" s="11">
        <f t="shared" si="236"/>
        <v>12.5</v>
      </c>
      <c r="AB387" s="11">
        <f t="shared" si="237"/>
        <v>10</v>
      </c>
      <c r="AC387" s="43">
        <v>0.7</v>
      </c>
      <c r="AD387" s="44">
        <f t="shared" si="205"/>
        <v>10</v>
      </c>
      <c r="AE387" s="12">
        <f t="shared" si="238"/>
        <v>0</v>
      </c>
      <c r="AF387" s="156">
        <v>0.14000000000000001</v>
      </c>
      <c r="AG387" s="157">
        <f t="shared" si="226"/>
        <v>0</v>
      </c>
      <c r="AH387" s="11">
        <f t="shared" si="227"/>
        <v>0</v>
      </c>
      <c r="AI387" s="11"/>
      <c r="AJ387" s="11">
        <f t="shared" si="228"/>
        <v>0</v>
      </c>
      <c r="AK387" s="11"/>
      <c r="AL387" s="11">
        <f t="shared" si="229"/>
        <v>0</v>
      </c>
      <c r="AN387" s="11">
        <f t="shared" si="230"/>
        <v>0</v>
      </c>
      <c r="AO387" s="12">
        <f t="shared" si="231"/>
        <v>0</v>
      </c>
    </row>
    <row r="388" spans="1:41" ht="14.25" thickTop="1" thickBot="1" x14ac:dyDescent="0.25">
      <c r="A388" s="12" t="s">
        <v>26</v>
      </c>
      <c r="B388" s="324" t="s">
        <v>11</v>
      </c>
      <c r="C388" s="425" t="s">
        <v>515</v>
      </c>
      <c r="D388" s="71" t="s">
        <v>150</v>
      </c>
      <c r="E388" s="92" t="s">
        <v>5</v>
      </c>
      <c r="F388" s="382"/>
      <c r="G388" s="109"/>
      <c r="H388" s="74">
        <f t="shared" si="221"/>
        <v>365</v>
      </c>
      <c r="I388" s="110"/>
      <c r="J388" s="76">
        <v>12</v>
      </c>
      <c r="K388" s="77">
        <v>0.8</v>
      </c>
      <c r="L388" s="78">
        <f t="shared" si="232"/>
        <v>9.6000000000000014</v>
      </c>
      <c r="M388" s="78">
        <v>4.4000000000000004</v>
      </c>
      <c r="N388" s="80">
        <f t="shared" si="233"/>
        <v>0</v>
      </c>
      <c r="O388" s="80">
        <f t="shared" si="234"/>
        <v>0</v>
      </c>
      <c r="P388" s="264">
        <f t="shared" si="223"/>
        <v>0</v>
      </c>
      <c r="Q388" s="78">
        <v>1.32</v>
      </c>
      <c r="R388" s="80">
        <f t="shared" si="225"/>
        <v>0</v>
      </c>
      <c r="S388" s="82"/>
      <c r="T388" s="80"/>
      <c r="U388" s="36" t="str">
        <f t="shared" si="222"/>
        <v xml:space="preserve"> </v>
      </c>
      <c r="V388" s="37"/>
      <c r="W388" s="147"/>
      <c r="X388" s="11"/>
      <c r="Y388" s="39">
        <f t="shared" si="235"/>
        <v>0</v>
      </c>
      <c r="Z388" s="180">
        <f t="shared" si="224"/>
        <v>0</v>
      </c>
      <c r="AA388" s="11">
        <f t="shared" si="236"/>
        <v>12</v>
      </c>
      <c r="AB388" s="11">
        <f t="shared" si="237"/>
        <v>9.6000000000000014</v>
      </c>
      <c r="AC388" s="43">
        <v>0.7</v>
      </c>
      <c r="AD388" s="44">
        <f t="shared" si="205"/>
        <v>9.6000000000000014</v>
      </c>
      <c r="AE388" s="12">
        <f t="shared" si="238"/>
        <v>0</v>
      </c>
      <c r="AF388" s="45">
        <v>0.14000000000000001</v>
      </c>
      <c r="AG388" s="46">
        <f t="shared" si="226"/>
        <v>0</v>
      </c>
      <c r="AH388" s="11">
        <f t="shared" si="227"/>
        <v>0</v>
      </c>
      <c r="AI388" s="11"/>
      <c r="AJ388" s="11">
        <f t="shared" si="228"/>
        <v>0</v>
      </c>
      <c r="AK388" s="11"/>
      <c r="AL388" s="11">
        <f t="shared" si="229"/>
        <v>0</v>
      </c>
      <c r="AN388" s="11">
        <f t="shared" si="230"/>
        <v>0</v>
      </c>
      <c r="AO388" s="12">
        <f t="shared" si="231"/>
        <v>0</v>
      </c>
    </row>
    <row r="389" spans="1:41" ht="14.25" thickTop="1" thickBot="1" x14ac:dyDescent="0.25">
      <c r="A389" s="12" t="s">
        <v>26</v>
      </c>
      <c r="B389" s="324" t="s">
        <v>11</v>
      </c>
      <c r="C389" s="425" t="s">
        <v>515</v>
      </c>
      <c r="D389" s="71" t="s">
        <v>194</v>
      </c>
      <c r="E389" s="92" t="s">
        <v>5</v>
      </c>
      <c r="F389" s="382"/>
      <c r="G389" s="109"/>
      <c r="H389" s="74">
        <f t="shared" si="221"/>
        <v>365</v>
      </c>
      <c r="I389" s="110"/>
      <c r="J389" s="76">
        <v>10.8</v>
      </c>
      <c r="K389" s="77">
        <v>0.8</v>
      </c>
      <c r="L389" s="78">
        <f t="shared" si="232"/>
        <v>8.64</v>
      </c>
      <c r="M389" s="78">
        <v>3.9</v>
      </c>
      <c r="N389" s="80">
        <f t="shared" si="233"/>
        <v>0</v>
      </c>
      <c r="O389" s="80">
        <f t="shared" si="234"/>
        <v>0</v>
      </c>
      <c r="P389" s="264">
        <f t="shared" si="223"/>
        <v>0</v>
      </c>
      <c r="Q389" s="78">
        <v>1.32</v>
      </c>
      <c r="R389" s="80">
        <f t="shared" si="225"/>
        <v>0</v>
      </c>
      <c r="S389" s="82"/>
      <c r="T389" s="80"/>
      <c r="U389" s="36" t="str">
        <f t="shared" si="222"/>
        <v xml:space="preserve"> </v>
      </c>
      <c r="V389" s="37"/>
      <c r="W389" s="147"/>
      <c r="X389" s="11"/>
      <c r="Y389" s="39">
        <f t="shared" si="235"/>
        <v>0</v>
      </c>
      <c r="Z389" s="180">
        <f t="shared" si="224"/>
        <v>0</v>
      </c>
      <c r="AA389" s="11">
        <f t="shared" si="236"/>
        <v>10.8</v>
      </c>
      <c r="AB389" s="11">
        <f t="shared" si="237"/>
        <v>8.64</v>
      </c>
      <c r="AC389" s="43">
        <v>0.7</v>
      </c>
      <c r="AD389" s="44">
        <f t="shared" si="205"/>
        <v>8.64</v>
      </c>
      <c r="AE389" s="12">
        <f t="shared" si="238"/>
        <v>0</v>
      </c>
      <c r="AF389" s="45">
        <v>0.14000000000000001</v>
      </c>
      <c r="AG389" s="46">
        <f t="shared" si="226"/>
        <v>0</v>
      </c>
      <c r="AH389" s="11">
        <f t="shared" si="227"/>
        <v>0</v>
      </c>
      <c r="AI389" s="11"/>
      <c r="AJ389" s="11">
        <f t="shared" si="228"/>
        <v>0</v>
      </c>
      <c r="AK389" s="11"/>
      <c r="AL389" s="11">
        <f t="shared" si="229"/>
        <v>0</v>
      </c>
      <c r="AN389" s="11">
        <f t="shared" si="230"/>
        <v>0</v>
      </c>
      <c r="AO389" s="12">
        <f t="shared" si="231"/>
        <v>0</v>
      </c>
    </row>
    <row r="390" spans="1:41" ht="25.5" thickTop="1" thickBot="1" x14ac:dyDescent="0.25">
      <c r="A390" s="12" t="s">
        <v>26</v>
      </c>
      <c r="B390" s="324" t="s">
        <v>11</v>
      </c>
      <c r="C390" s="426" t="s">
        <v>515</v>
      </c>
      <c r="D390" s="95" t="s">
        <v>333</v>
      </c>
      <c r="E390" s="223" t="s">
        <v>5</v>
      </c>
      <c r="F390" s="381"/>
      <c r="G390" s="111"/>
      <c r="H390" s="50">
        <f t="shared" si="221"/>
        <v>365</v>
      </c>
      <c r="I390" s="112"/>
      <c r="J390" s="52">
        <v>9.6999999999999993</v>
      </c>
      <c r="K390" s="53">
        <v>0.8</v>
      </c>
      <c r="L390" s="54">
        <f t="shared" si="232"/>
        <v>7.76</v>
      </c>
      <c r="M390" s="54">
        <v>3.6</v>
      </c>
      <c r="N390" s="55">
        <f t="shared" si="233"/>
        <v>0</v>
      </c>
      <c r="O390" s="55">
        <f t="shared" si="234"/>
        <v>0</v>
      </c>
      <c r="P390" s="290">
        <f t="shared" si="223"/>
        <v>0</v>
      </c>
      <c r="Q390" s="54">
        <v>1.32</v>
      </c>
      <c r="R390" s="55">
        <f t="shared" si="225"/>
        <v>0</v>
      </c>
      <c r="S390" s="57"/>
      <c r="T390" s="55"/>
      <c r="U390" s="36" t="str">
        <f t="shared" si="222"/>
        <v xml:space="preserve"> </v>
      </c>
      <c r="V390" s="37"/>
      <c r="W390" s="147"/>
      <c r="X390" s="11"/>
      <c r="Y390" s="39">
        <f t="shared" si="235"/>
        <v>0</v>
      </c>
      <c r="Z390" s="180">
        <f t="shared" si="224"/>
        <v>0</v>
      </c>
      <c r="AA390" s="11">
        <f t="shared" si="236"/>
        <v>9.6999999999999993</v>
      </c>
      <c r="AB390" s="11">
        <f t="shared" si="237"/>
        <v>7.76</v>
      </c>
      <c r="AC390" s="43">
        <v>0.7</v>
      </c>
      <c r="AD390" s="44">
        <f t="shared" ref="AD390:AD432" si="239">Z390+AB390</f>
        <v>7.76</v>
      </c>
      <c r="AE390" s="12">
        <f t="shared" si="238"/>
        <v>0</v>
      </c>
      <c r="AF390" s="194">
        <v>0.14000000000000001</v>
      </c>
      <c r="AG390" s="113">
        <f t="shared" si="226"/>
        <v>0</v>
      </c>
      <c r="AH390" s="11">
        <f t="shared" si="227"/>
        <v>0</v>
      </c>
      <c r="AI390" s="11"/>
      <c r="AJ390" s="11">
        <f t="shared" si="228"/>
        <v>0</v>
      </c>
      <c r="AK390" s="11"/>
      <c r="AL390" s="11">
        <f t="shared" si="229"/>
        <v>0</v>
      </c>
      <c r="AN390" s="11">
        <f t="shared" si="230"/>
        <v>0</v>
      </c>
      <c r="AO390" s="12">
        <f t="shared" si="231"/>
        <v>0</v>
      </c>
    </row>
    <row r="391" spans="1:41" ht="18" customHeight="1" thickBot="1" x14ac:dyDescent="0.25">
      <c r="A391" s="12" t="s">
        <v>26</v>
      </c>
      <c r="B391" s="324" t="s">
        <v>11</v>
      </c>
      <c r="C391" s="430" t="s">
        <v>516</v>
      </c>
      <c r="D391" s="71" t="s">
        <v>334</v>
      </c>
      <c r="E391" s="92" t="s">
        <v>5</v>
      </c>
      <c r="F391" s="382"/>
      <c r="G391" s="109"/>
      <c r="H391" s="74">
        <f t="shared" si="221"/>
        <v>365</v>
      </c>
      <c r="I391" s="110"/>
      <c r="J391" s="76">
        <v>10.4</v>
      </c>
      <c r="K391" s="77">
        <v>0.8</v>
      </c>
      <c r="L391" s="78">
        <f t="shared" si="232"/>
        <v>8.32</v>
      </c>
      <c r="M391" s="78">
        <v>3.9</v>
      </c>
      <c r="N391" s="80">
        <f t="shared" si="233"/>
        <v>0</v>
      </c>
      <c r="O391" s="80">
        <f t="shared" si="234"/>
        <v>0</v>
      </c>
      <c r="P391" s="264">
        <f t="shared" si="223"/>
        <v>0</v>
      </c>
      <c r="Q391" s="78">
        <v>1.32</v>
      </c>
      <c r="R391" s="80">
        <f t="shared" si="225"/>
        <v>0</v>
      </c>
      <c r="S391" s="82"/>
      <c r="T391" s="80"/>
      <c r="U391" s="36" t="str">
        <f t="shared" si="222"/>
        <v xml:space="preserve"> </v>
      </c>
      <c r="V391" s="37"/>
      <c r="W391" s="147"/>
      <c r="X391" s="11"/>
      <c r="Y391" s="39">
        <f t="shared" si="235"/>
        <v>0</v>
      </c>
      <c r="Z391" s="180">
        <f t="shared" si="224"/>
        <v>0</v>
      </c>
      <c r="AA391" s="11">
        <f t="shared" si="236"/>
        <v>10.4</v>
      </c>
      <c r="AB391" s="11">
        <f t="shared" si="237"/>
        <v>8.32</v>
      </c>
      <c r="AC391" s="43">
        <v>0.7</v>
      </c>
      <c r="AD391" s="44">
        <f t="shared" si="239"/>
        <v>8.32</v>
      </c>
      <c r="AE391" s="12">
        <f t="shared" si="238"/>
        <v>0</v>
      </c>
      <c r="AF391" s="156">
        <v>0.14000000000000001</v>
      </c>
      <c r="AG391" s="157">
        <f t="shared" si="226"/>
        <v>0</v>
      </c>
      <c r="AH391" s="11">
        <f t="shared" si="227"/>
        <v>0</v>
      </c>
      <c r="AI391" s="11"/>
      <c r="AJ391" s="11">
        <f t="shared" si="228"/>
        <v>0</v>
      </c>
      <c r="AK391" s="11"/>
      <c r="AL391" s="11">
        <f t="shared" si="229"/>
        <v>0</v>
      </c>
      <c r="AN391" s="11">
        <f t="shared" si="230"/>
        <v>0</v>
      </c>
      <c r="AO391" s="12">
        <f t="shared" si="231"/>
        <v>0</v>
      </c>
    </row>
    <row r="392" spans="1:41" ht="24" customHeight="1" thickTop="1" thickBot="1" x14ac:dyDescent="0.25">
      <c r="A392" s="12" t="s">
        <v>26</v>
      </c>
      <c r="B392" s="324" t="s">
        <v>11</v>
      </c>
      <c r="C392" s="426" t="s">
        <v>516</v>
      </c>
      <c r="D392" s="95" t="s">
        <v>335</v>
      </c>
      <c r="E392" s="223" t="s">
        <v>5</v>
      </c>
      <c r="F392" s="381"/>
      <c r="G392" s="111"/>
      <c r="H392" s="50">
        <f t="shared" si="221"/>
        <v>365</v>
      </c>
      <c r="I392" s="112"/>
      <c r="J392" s="52">
        <v>9.6</v>
      </c>
      <c r="K392" s="53">
        <v>0.8</v>
      </c>
      <c r="L392" s="54">
        <f t="shared" si="232"/>
        <v>7.68</v>
      </c>
      <c r="M392" s="54">
        <v>3.5</v>
      </c>
      <c r="N392" s="55">
        <f t="shared" si="233"/>
        <v>0</v>
      </c>
      <c r="O392" s="55">
        <f t="shared" si="234"/>
        <v>0</v>
      </c>
      <c r="P392" s="290">
        <f t="shared" si="223"/>
        <v>0</v>
      </c>
      <c r="Q392" s="54">
        <v>1.32</v>
      </c>
      <c r="R392" s="55">
        <f t="shared" si="225"/>
        <v>0</v>
      </c>
      <c r="S392" s="57"/>
      <c r="T392" s="55"/>
      <c r="U392" s="36" t="str">
        <f t="shared" si="222"/>
        <v xml:space="preserve"> </v>
      </c>
      <c r="V392" s="37"/>
      <c r="W392" s="147"/>
      <c r="X392" s="11"/>
      <c r="Y392" s="39">
        <f t="shared" si="235"/>
        <v>0</v>
      </c>
      <c r="Z392" s="180">
        <f t="shared" si="224"/>
        <v>0</v>
      </c>
      <c r="AA392" s="11">
        <f t="shared" si="236"/>
        <v>9.6</v>
      </c>
      <c r="AB392" s="11">
        <f t="shared" si="237"/>
        <v>7.68</v>
      </c>
      <c r="AC392" s="43">
        <v>0.7</v>
      </c>
      <c r="AD392" s="44">
        <f t="shared" si="239"/>
        <v>7.68</v>
      </c>
      <c r="AE392" s="12">
        <f t="shared" si="238"/>
        <v>0</v>
      </c>
      <c r="AF392" s="194">
        <v>0.14000000000000001</v>
      </c>
      <c r="AG392" s="113">
        <f t="shared" si="226"/>
        <v>0</v>
      </c>
      <c r="AH392" s="11">
        <f t="shared" si="227"/>
        <v>0</v>
      </c>
      <c r="AI392" s="11"/>
      <c r="AJ392" s="11">
        <f t="shared" si="228"/>
        <v>0</v>
      </c>
      <c r="AK392" s="11"/>
      <c r="AL392" s="11">
        <f t="shared" si="229"/>
        <v>0</v>
      </c>
      <c r="AN392" s="11">
        <f t="shared" si="230"/>
        <v>0</v>
      </c>
      <c r="AO392" s="12">
        <f t="shared" si="231"/>
        <v>0</v>
      </c>
    </row>
    <row r="393" spans="1:41" ht="13.5" customHeight="1" thickBot="1" x14ac:dyDescent="0.25">
      <c r="A393" s="12" t="s">
        <v>26</v>
      </c>
      <c r="B393" s="324" t="s">
        <v>11</v>
      </c>
      <c r="C393" s="430" t="s">
        <v>517</v>
      </c>
      <c r="D393" s="61" t="s">
        <v>159</v>
      </c>
      <c r="E393" s="138" t="s">
        <v>5</v>
      </c>
      <c r="F393" s="383"/>
      <c r="G393" s="150"/>
      <c r="H393" s="27">
        <f t="shared" si="221"/>
        <v>365</v>
      </c>
      <c r="I393" s="151"/>
      <c r="J393" s="178">
        <v>11.8</v>
      </c>
      <c r="K393" s="142">
        <v>0.8</v>
      </c>
      <c r="L393" s="143">
        <f t="shared" si="232"/>
        <v>9.4400000000000013</v>
      </c>
      <c r="M393" s="143">
        <v>4.8</v>
      </c>
      <c r="N393" s="144">
        <f t="shared" si="233"/>
        <v>0</v>
      </c>
      <c r="O393" s="144">
        <f t="shared" si="234"/>
        <v>0</v>
      </c>
      <c r="P393" s="351">
        <f t="shared" si="223"/>
        <v>0</v>
      </c>
      <c r="Q393" s="143">
        <v>1.62</v>
      </c>
      <c r="R393" s="144">
        <f t="shared" si="225"/>
        <v>0</v>
      </c>
      <c r="S393" s="146"/>
      <c r="T393" s="144"/>
      <c r="U393" s="36" t="str">
        <f t="shared" si="222"/>
        <v xml:space="preserve"> </v>
      </c>
      <c r="V393" s="37"/>
      <c r="W393" s="147"/>
      <c r="X393" s="11"/>
      <c r="Y393" s="39">
        <f t="shared" si="235"/>
        <v>0</v>
      </c>
      <c r="Z393" s="180">
        <f t="shared" si="224"/>
        <v>0</v>
      </c>
      <c r="AA393" s="11">
        <f t="shared" si="236"/>
        <v>11.8</v>
      </c>
      <c r="AB393" s="11">
        <f t="shared" si="237"/>
        <v>9.4400000000000013</v>
      </c>
      <c r="AC393" s="43">
        <v>0.7</v>
      </c>
      <c r="AD393" s="44">
        <f t="shared" si="239"/>
        <v>9.4400000000000013</v>
      </c>
      <c r="AE393" s="12">
        <f t="shared" si="238"/>
        <v>0</v>
      </c>
      <c r="AF393" s="156">
        <v>0.14000000000000001</v>
      </c>
      <c r="AG393" s="157">
        <f t="shared" si="226"/>
        <v>0</v>
      </c>
      <c r="AH393" s="11">
        <f t="shared" si="227"/>
        <v>0</v>
      </c>
      <c r="AI393" s="11"/>
      <c r="AJ393" s="11">
        <f t="shared" si="228"/>
        <v>0</v>
      </c>
      <c r="AK393" s="11"/>
      <c r="AL393" s="11">
        <f t="shared" si="229"/>
        <v>0</v>
      </c>
      <c r="AN393" s="11">
        <f t="shared" si="230"/>
        <v>0</v>
      </c>
      <c r="AO393" s="12">
        <f t="shared" si="231"/>
        <v>0</v>
      </c>
    </row>
    <row r="394" spans="1:41" ht="14.25" thickTop="1" thickBot="1" x14ac:dyDescent="0.25">
      <c r="A394" s="12" t="s">
        <v>26</v>
      </c>
      <c r="B394" s="324" t="s">
        <v>11</v>
      </c>
      <c r="C394" s="425" t="s">
        <v>517</v>
      </c>
      <c r="D394" s="71" t="s">
        <v>159</v>
      </c>
      <c r="E394" s="72" t="s">
        <v>6</v>
      </c>
      <c r="F394" s="382"/>
      <c r="G394" s="109"/>
      <c r="H394" s="74">
        <f t="shared" si="221"/>
        <v>365</v>
      </c>
      <c r="I394" s="110"/>
      <c r="J394" s="76">
        <v>11.8</v>
      </c>
      <c r="K394" s="77">
        <v>0.7</v>
      </c>
      <c r="L394" s="78">
        <f t="shared" si="232"/>
        <v>8.26</v>
      </c>
      <c r="M394" s="78">
        <v>4.8</v>
      </c>
      <c r="N394" s="80">
        <f t="shared" si="233"/>
        <v>0</v>
      </c>
      <c r="O394" s="80">
        <f t="shared" si="234"/>
        <v>0</v>
      </c>
      <c r="P394" s="264">
        <f t="shared" si="223"/>
        <v>0</v>
      </c>
      <c r="Q394" s="78">
        <v>0.72</v>
      </c>
      <c r="R394" s="80">
        <f t="shared" si="225"/>
        <v>0</v>
      </c>
      <c r="S394" s="82">
        <v>1.1879999999999999</v>
      </c>
      <c r="T394" s="80">
        <f>F394*S394</f>
        <v>0</v>
      </c>
      <c r="U394" s="36" t="str">
        <f t="shared" si="222"/>
        <v xml:space="preserve"> </v>
      </c>
      <c r="V394" s="37"/>
      <c r="W394" s="147"/>
      <c r="X394" s="11"/>
      <c r="Y394" s="39">
        <f t="shared" si="235"/>
        <v>0</v>
      </c>
      <c r="Z394" s="180">
        <f t="shared" si="224"/>
        <v>0</v>
      </c>
      <c r="AA394" s="11">
        <f t="shared" si="236"/>
        <v>11.8</v>
      </c>
      <c r="AB394" s="11">
        <f t="shared" si="237"/>
        <v>8.26</v>
      </c>
      <c r="AC394" s="43">
        <v>0.7</v>
      </c>
      <c r="AD394" s="44">
        <f t="shared" si="239"/>
        <v>8.26</v>
      </c>
      <c r="AE394" s="12">
        <f t="shared" si="238"/>
        <v>0</v>
      </c>
      <c r="AF394" s="45">
        <v>0.14000000000000001</v>
      </c>
      <c r="AG394" s="46">
        <f t="shared" si="226"/>
        <v>0</v>
      </c>
      <c r="AH394" s="11">
        <f t="shared" si="227"/>
        <v>0</v>
      </c>
      <c r="AI394" s="11"/>
      <c r="AJ394" s="11">
        <f t="shared" si="228"/>
        <v>0</v>
      </c>
      <c r="AK394" s="11"/>
      <c r="AL394" s="11">
        <f t="shared" si="229"/>
        <v>0</v>
      </c>
      <c r="AN394" s="11">
        <f t="shared" si="230"/>
        <v>0</v>
      </c>
      <c r="AO394" s="12">
        <f t="shared" si="231"/>
        <v>0</v>
      </c>
    </row>
    <row r="395" spans="1:41" ht="14.25" thickTop="1" thickBot="1" x14ac:dyDescent="0.25">
      <c r="A395" s="12" t="s">
        <v>26</v>
      </c>
      <c r="B395" s="324" t="s">
        <v>11</v>
      </c>
      <c r="C395" s="425" t="s">
        <v>517</v>
      </c>
      <c r="D395" s="71" t="s">
        <v>160</v>
      </c>
      <c r="E395" s="92" t="s">
        <v>5</v>
      </c>
      <c r="F395" s="382"/>
      <c r="G395" s="109"/>
      <c r="H395" s="74">
        <f t="shared" si="221"/>
        <v>365</v>
      </c>
      <c r="I395" s="110"/>
      <c r="J395" s="76">
        <v>11.3</v>
      </c>
      <c r="K395" s="77">
        <v>0.8</v>
      </c>
      <c r="L395" s="78">
        <f t="shared" si="232"/>
        <v>9.0400000000000009</v>
      </c>
      <c r="M395" s="78">
        <v>4.4000000000000004</v>
      </c>
      <c r="N395" s="80">
        <f t="shared" si="233"/>
        <v>0</v>
      </c>
      <c r="O395" s="80">
        <f t="shared" si="234"/>
        <v>0</v>
      </c>
      <c r="P395" s="264">
        <f t="shared" si="223"/>
        <v>0</v>
      </c>
      <c r="Q395" s="78">
        <v>1.62</v>
      </c>
      <c r="R395" s="80">
        <f t="shared" si="225"/>
        <v>0</v>
      </c>
      <c r="S395" s="82"/>
      <c r="T395" s="80"/>
      <c r="U395" s="36" t="str">
        <f t="shared" si="222"/>
        <v xml:space="preserve"> </v>
      </c>
      <c r="V395" s="37"/>
      <c r="W395" s="147"/>
      <c r="X395" s="11"/>
      <c r="Y395" s="39">
        <f t="shared" si="235"/>
        <v>0</v>
      </c>
      <c r="Z395" s="180">
        <f t="shared" si="224"/>
        <v>0</v>
      </c>
      <c r="AA395" s="11">
        <f t="shared" si="236"/>
        <v>11.3</v>
      </c>
      <c r="AB395" s="11">
        <f t="shared" si="237"/>
        <v>9.0400000000000009</v>
      </c>
      <c r="AC395" s="43">
        <v>0.7</v>
      </c>
      <c r="AD395" s="44">
        <f t="shared" si="239"/>
        <v>9.0400000000000009</v>
      </c>
      <c r="AE395" s="12">
        <f t="shared" si="238"/>
        <v>0</v>
      </c>
      <c r="AF395" s="45">
        <v>0.14000000000000001</v>
      </c>
      <c r="AG395" s="46">
        <f t="shared" si="226"/>
        <v>0</v>
      </c>
      <c r="AH395" s="11">
        <f t="shared" si="227"/>
        <v>0</v>
      </c>
      <c r="AI395" s="11"/>
      <c r="AJ395" s="11">
        <f t="shared" si="228"/>
        <v>0</v>
      </c>
      <c r="AK395" s="11"/>
      <c r="AL395" s="11">
        <f t="shared" si="229"/>
        <v>0</v>
      </c>
      <c r="AN395" s="11">
        <f t="shared" si="230"/>
        <v>0</v>
      </c>
      <c r="AO395" s="12">
        <f t="shared" si="231"/>
        <v>0</v>
      </c>
    </row>
    <row r="396" spans="1:41" ht="14.25" thickTop="1" thickBot="1" x14ac:dyDescent="0.25">
      <c r="A396" s="12" t="s">
        <v>26</v>
      </c>
      <c r="B396" s="324" t="s">
        <v>11</v>
      </c>
      <c r="C396" s="425" t="s">
        <v>517</v>
      </c>
      <c r="D396" s="71" t="s">
        <v>160</v>
      </c>
      <c r="E396" s="72" t="s">
        <v>6</v>
      </c>
      <c r="F396" s="382"/>
      <c r="G396" s="109"/>
      <c r="H396" s="74">
        <f t="shared" si="221"/>
        <v>365</v>
      </c>
      <c r="I396" s="110"/>
      <c r="J396" s="76">
        <v>11.3</v>
      </c>
      <c r="K396" s="77">
        <v>0.7</v>
      </c>
      <c r="L396" s="78">
        <f t="shared" si="232"/>
        <v>7.91</v>
      </c>
      <c r="M396" s="78">
        <v>4.4000000000000004</v>
      </c>
      <c r="N396" s="80">
        <f t="shared" si="233"/>
        <v>0</v>
      </c>
      <c r="O396" s="80">
        <f t="shared" si="234"/>
        <v>0</v>
      </c>
      <c r="P396" s="264">
        <f t="shared" si="223"/>
        <v>0</v>
      </c>
      <c r="Q396" s="78">
        <v>0.72</v>
      </c>
      <c r="R396" s="80">
        <f t="shared" si="225"/>
        <v>0</v>
      </c>
      <c r="S396" s="82">
        <v>1.1879999999999999</v>
      </c>
      <c r="T396" s="80">
        <f>F396*S396</f>
        <v>0</v>
      </c>
      <c r="U396" s="36" t="str">
        <f t="shared" si="222"/>
        <v xml:space="preserve"> </v>
      </c>
      <c r="V396" s="37"/>
      <c r="W396" s="147"/>
      <c r="X396" s="11"/>
      <c r="Y396" s="39">
        <f t="shared" si="235"/>
        <v>0</v>
      </c>
      <c r="Z396" s="180">
        <f t="shared" si="224"/>
        <v>0</v>
      </c>
      <c r="AA396" s="11">
        <f t="shared" si="236"/>
        <v>11.3</v>
      </c>
      <c r="AB396" s="11">
        <f t="shared" si="237"/>
        <v>7.91</v>
      </c>
      <c r="AC396" s="43">
        <v>0.7</v>
      </c>
      <c r="AD396" s="44">
        <f t="shared" si="239"/>
        <v>7.91</v>
      </c>
      <c r="AE396" s="12">
        <f t="shared" si="238"/>
        <v>0</v>
      </c>
      <c r="AF396" s="45">
        <v>0.14000000000000001</v>
      </c>
      <c r="AG396" s="46">
        <f t="shared" si="226"/>
        <v>0</v>
      </c>
      <c r="AH396" s="11">
        <f t="shared" si="227"/>
        <v>0</v>
      </c>
      <c r="AI396" s="11"/>
      <c r="AJ396" s="11">
        <f t="shared" si="228"/>
        <v>0</v>
      </c>
      <c r="AK396" s="11"/>
      <c r="AL396" s="11">
        <f t="shared" si="229"/>
        <v>0</v>
      </c>
      <c r="AN396" s="11">
        <f t="shared" si="230"/>
        <v>0</v>
      </c>
      <c r="AO396" s="12">
        <f t="shared" si="231"/>
        <v>0</v>
      </c>
    </row>
    <row r="397" spans="1:41" ht="14.25" thickTop="1" thickBot="1" x14ac:dyDescent="0.25">
      <c r="A397" s="12" t="s">
        <v>26</v>
      </c>
      <c r="B397" s="324" t="s">
        <v>11</v>
      </c>
      <c r="C397" s="425" t="s">
        <v>517</v>
      </c>
      <c r="D397" s="71" t="s">
        <v>336</v>
      </c>
      <c r="E397" s="92" t="s">
        <v>5</v>
      </c>
      <c r="F397" s="382"/>
      <c r="G397" s="109"/>
      <c r="H397" s="74">
        <f t="shared" si="221"/>
        <v>365</v>
      </c>
      <c r="I397" s="110"/>
      <c r="J397" s="76">
        <v>9.6999999999999993</v>
      </c>
      <c r="K397" s="77">
        <v>0.8</v>
      </c>
      <c r="L397" s="78">
        <f t="shared" si="232"/>
        <v>7.76</v>
      </c>
      <c r="M397" s="78">
        <v>3.6</v>
      </c>
      <c r="N397" s="80">
        <f t="shared" si="233"/>
        <v>0</v>
      </c>
      <c r="O397" s="80">
        <f t="shared" si="234"/>
        <v>0</v>
      </c>
      <c r="P397" s="264">
        <f t="shared" si="223"/>
        <v>0</v>
      </c>
      <c r="Q397" s="78">
        <v>1.62</v>
      </c>
      <c r="R397" s="80">
        <f t="shared" si="225"/>
        <v>0</v>
      </c>
      <c r="S397" s="82"/>
      <c r="T397" s="80"/>
      <c r="U397" s="36" t="str">
        <f t="shared" si="222"/>
        <v xml:space="preserve"> </v>
      </c>
      <c r="V397" s="37"/>
      <c r="W397" s="147"/>
      <c r="X397" s="11"/>
      <c r="Y397" s="39">
        <f t="shared" si="235"/>
        <v>0</v>
      </c>
      <c r="Z397" s="180">
        <f t="shared" si="224"/>
        <v>0</v>
      </c>
      <c r="AA397" s="11">
        <f t="shared" si="236"/>
        <v>9.6999999999999993</v>
      </c>
      <c r="AB397" s="11">
        <f t="shared" si="237"/>
        <v>7.76</v>
      </c>
      <c r="AC397" s="43">
        <v>0.7</v>
      </c>
      <c r="AD397" s="44">
        <f t="shared" si="239"/>
        <v>7.76</v>
      </c>
      <c r="AE397" s="12">
        <f t="shared" si="238"/>
        <v>0</v>
      </c>
      <c r="AF397" s="45">
        <v>0.14000000000000001</v>
      </c>
      <c r="AG397" s="46">
        <f t="shared" si="226"/>
        <v>0</v>
      </c>
      <c r="AH397" s="11">
        <f t="shared" si="227"/>
        <v>0</v>
      </c>
      <c r="AI397" s="11"/>
      <c r="AJ397" s="11">
        <f t="shared" si="228"/>
        <v>0</v>
      </c>
      <c r="AK397" s="11"/>
      <c r="AL397" s="11">
        <f t="shared" si="229"/>
        <v>0</v>
      </c>
      <c r="AN397" s="11">
        <f t="shared" si="230"/>
        <v>0</v>
      </c>
      <c r="AO397" s="12">
        <f t="shared" si="231"/>
        <v>0</v>
      </c>
    </row>
    <row r="398" spans="1:41" ht="14.25" thickTop="1" thickBot="1" x14ac:dyDescent="0.25">
      <c r="A398" s="12" t="s">
        <v>26</v>
      </c>
      <c r="B398" s="324" t="s">
        <v>11</v>
      </c>
      <c r="C398" s="425" t="s">
        <v>517</v>
      </c>
      <c r="D398" s="71" t="s">
        <v>336</v>
      </c>
      <c r="E398" s="72" t="s">
        <v>6</v>
      </c>
      <c r="F398" s="382"/>
      <c r="G398" s="109"/>
      <c r="H398" s="74">
        <f t="shared" si="221"/>
        <v>365</v>
      </c>
      <c r="I398" s="110"/>
      <c r="J398" s="76">
        <v>9.6999999999999993</v>
      </c>
      <c r="K398" s="77">
        <v>0.7</v>
      </c>
      <c r="L398" s="78">
        <f t="shared" si="232"/>
        <v>6.7899999999999991</v>
      </c>
      <c r="M398" s="78">
        <v>3.6</v>
      </c>
      <c r="N398" s="80">
        <f t="shared" si="233"/>
        <v>0</v>
      </c>
      <c r="O398" s="80">
        <f t="shared" si="234"/>
        <v>0</v>
      </c>
      <c r="P398" s="264">
        <f t="shared" si="223"/>
        <v>0</v>
      </c>
      <c r="Q398" s="78">
        <v>0.72</v>
      </c>
      <c r="R398" s="80">
        <f t="shared" si="225"/>
        <v>0</v>
      </c>
      <c r="S398" s="82">
        <v>1.1879999999999999</v>
      </c>
      <c r="T398" s="80">
        <f>F398*S398</f>
        <v>0</v>
      </c>
      <c r="U398" s="36" t="str">
        <f t="shared" si="222"/>
        <v xml:space="preserve"> </v>
      </c>
      <c r="V398" s="37"/>
      <c r="W398" s="147"/>
      <c r="X398" s="11"/>
      <c r="Y398" s="39">
        <f t="shared" si="235"/>
        <v>0</v>
      </c>
      <c r="Z398" s="180">
        <f t="shared" si="224"/>
        <v>0</v>
      </c>
      <c r="AA398" s="11">
        <f t="shared" si="236"/>
        <v>9.6999999999999993</v>
      </c>
      <c r="AB398" s="11">
        <f t="shared" si="237"/>
        <v>6.7899999999999991</v>
      </c>
      <c r="AC398" s="43">
        <v>0.7</v>
      </c>
      <c r="AD398" s="44">
        <f t="shared" si="239"/>
        <v>6.7899999999999991</v>
      </c>
      <c r="AE398" s="12">
        <f t="shared" si="238"/>
        <v>0</v>
      </c>
      <c r="AF398" s="45">
        <v>0.14000000000000001</v>
      </c>
      <c r="AG398" s="46">
        <f t="shared" si="226"/>
        <v>0</v>
      </c>
      <c r="AH398" s="11">
        <f t="shared" si="227"/>
        <v>0</v>
      </c>
      <c r="AI398" s="11"/>
      <c r="AJ398" s="11">
        <f t="shared" si="228"/>
        <v>0</v>
      </c>
      <c r="AK398" s="11"/>
      <c r="AL398" s="11">
        <f t="shared" si="229"/>
        <v>0</v>
      </c>
      <c r="AN398" s="11">
        <f t="shared" si="230"/>
        <v>0</v>
      </c>
      <c r="AO398" s="12">
        <f t="shared" si="231"/>
        <v>0</v>
      </c>
    </row>
    <row r="399" spans="1:41" ht="25.5" thickTop="1" thickBot="1" x14ac:dyDescent="0.25">
      <c r="A399" s="12" t="s">
        <v>26</v>
      </c>
      <c r="B399" s="324" t="s">
        <v>11</v>
      </c>
      <c r="C399" s="425" t="s">
        <v>517</v>
      </c>
      <c r="D399" s="71" t="s">
        <v>337</v>
      </c>
      <c r="E399" s="92" t="s">
        <v>5</v>
      </c>
      <c r="F399" s="382"/>
      <c r="G399" s="109"/>
      <c r="H399" s="74">
        <f t="shared" si="221"/>
        <v>365</v>
      </c>
      <c r="I399" s="110"/>
      <c r="J399" s="76">
        <v>8.6999999999999993</v>
      </c>
      <c r="K399" s="77">
        <v>0.8</v>
      </c>
      <c r="L399" s="78">
        <f t="shared" si="232"/>
        <v>6.96</v>
      </c>
      <c r="M399" s="78">
        <v>3.2</v>
      </c>
      <c r="N399" s="80">
        <f t="shared" si="233"/>
        <v>0</v>
      </c>
      <c r="O399" s="80">
        <f t="shared" si="234"/>
        <v>0</v>
      </c>
      <c r="P399" s="264">
        <f t="shared" si="223"/>
        <v>0</v>
      </c>
      <c r="Q399" s="78">
        <v>1.62</v>
      </c>
      <c r="R399" s="80">
        <f t="shared" si="225"/>
        <v>0</v>
      </c>
      <c r="S399" s="82"/>
      <c r="T399" s="80"/>
      <c r="U399" s="36" t="str">
        <f t="shared" si="222"/>
        <v xml:space="preserve"> </v>
      </c>
      <c r="V399" s="37"/>
      <c r="W399" s="147"/>
      <c r="X399" s="11"/>
      <c r="Y399" s="39">
        <f t="shared" si="235"/>
        <v>0</v>
      </c>
      <c r="Z399" s="180">
        <f t="shared" si="224"/>
        <v>0</v>
      </c>
      <c r="AA399" s="11">
        <f t="shared" si="236"/>
        <v>8.6999999999999993</v>
      </c>
      <c r="AB399" s="11">
        <f t="shared" si="237"/>
        <v>6.96</v>
      </c>
      <c r="AC399" s="43">
        <v>0.7</v>
      </c>
      <c r="AD399" s="44">
        <f t="shared" si="239"/>
        <v>6.96</v>
      </c>
      <c r="AE399" s="12">
        <f t="shared" si="238"/>
        <v>0</v>
      </c>
      <c r="AF399" s="45">
        <v>0.14000000000000001</v>
      </c>
      <c r="AG399" s="46">
        <f t="shared" si="226"/>
        <v>0</v>
      </c>
      <c r="AH399" s="11">
        <f t="shared" si="227"/>
        <v>0</v>
      </c>
      <c r="AI399" s="11"/>
      <c r="AJ399" s="11">
        <f t="shared" si="228"/>
        <v>0</v>
      </c>
      <c r="AK399" s="11"/>
      <c r="AL399" s="11">
        <f t="shared" si="229"/>
        <v>0</v>
      </c>
      <c r="AN399" s="11">
        <f t="shared" si="230"/>
        <v>0</v>
      </c>
      <c r="AO399" s="12">
        <f t="shared" si="231"/>
        <v>0</v>
      </c>
    </row>
    <row r="400" spans="1:41" ht="25.5" thickTop="1" thickBot="1" x14ac:dyDescent="0.25">
      <c r="A400" s="12" t="s">
        <v>26</v>
      </c>
      <c r="B400" s="324" t="s">
        <v>11</v>
      </c>
      <c r="C400" s="426" t="s">
        <v>517</v>
      </c>
      <c r="D400" s="95" t="s">
        <v>337</v>
      </c>
      <c r="E400" s="48" t="s">
        <v>6</v>
      </c>
      <c r="F400" s="381"/>
      <c r="G400" s="111"/>
      <c r="H400" s="50">
        <f t="shared" si="221"/>
        <v>365</v>
      </c>
      <c r="I400" s="112"/>
      <c r="J400" s="52">
        <v>8.6999999999999993</v>
      </c>
      <c r="K400" s="53">
        <v>0.7</v>
      </c>
      <c r="L400" s="54">
        <f t="shared" si="232"/>
        <v>6.089999999999999</v>
      </c>
      <c r="M400" s="54">
        <v>3.2</v>
      </c>
      <c r="N400" s="55">
        <f t="shared" si="233"/>
        <v>0</v>
      </c>
      <c r="O400" s="55">
        <f t="shared" si="234"/>
        <v>0</v>
      </c>
      <c r="P400" s="290">
        <f t="shared" si="223"/>
        <v>0</v>
      </c>
      <c r="Q400" s="54">
        <v>0.72</v>
      </c>
      <c r="R400" s="55">
        <f t="shared" si="225"/>
        <v>0</v>
      </c>
      <c r="S400" s="57">
        <v>1.1879999999999999</v>
      </c>
      <c r="T400" s="55">
        <f>F400*S400</f>
        <v>0</v>
      </c>
      <c r="U400" s="187" t="str">
        <f t="shared" si="222"/>
        <v xml:space="preserve"> </v>
      </c>
      <c r="V400" s="188"/>
      <c r="W400" s="189"/>
      <c r="X400" s="190"/>
      <c r="Y400" s="59">
        <f t="shared" si="235"/>
        <v>0</v>
      </c>
      <c r="Z400" s="191">
        <f t="shared" si="224"/>
        <v>0</v>
      </c>
      <c r="AA400" s="190">
        <f t="shared" si="236"/>
        <v>8.6999999999999993</v>
      </c>
      <c r="AB400" s="190">
        <f t="shared" si="237"/>
        <v>6.089999999999999</v>
      </c>
      <c r="AC400" s="320">
        <v>0.7</v>
      </c>
      <c r="AD400" s="369">
        <f t="shared" si="239"/>
        <v>6.089999999999999</v>
      </c>
      <c r="AE400" s="193">
        <f t="shared" si="238"/>
        <v>0</v>
      </c>
      <c r="AF400" s="194">
        <v>0.14000000000000001</v>
      </c>
      <c r="AG400" s="113">
        <f t="shared" si="226"/>
        <v>0</v>
      </c>
      <c r="AH400" s="11">
        <f t="shared" si="227"/>
        <v>0</v>
      </c>
      <c r="AI400" s="11"/>
      <c r="AJ400" s="11">
        <f t="shared" si="228"/>
        <v>0</v>
      </c>
      <c r="AK400" s="11"/>
      <c r="AL400" s="11">
        <f t="shared" si="229"/>
        <v>0</v>
      </c>
      <c r="AN400" s="11">
        <f t="shared" si="230"/>
        <v>0</v>
      </c>
      <c r="AO400" s="12">
        <f t="shared" si="231"/>
        <v>0</v>
      </c>
    </row>
    <row r="401" spans="1:41" ht="13.5" customHeight="1" thickBot="1" x14ac:dyDescent="0.25">
      <c r="A401" s="12" t="s">
        <v>26</v>
      </c>
      <c r="B401" s="324" t="s">
        <v>11</v>
      </c>
      <c r="C401" s="430" t="s">
        <v>517</v>
      </c>
      <c r="D401" s="105" t="s">
        <v>161</v>
      </c>
      <c r="E401" s="25" t="s">
        <v>5</v>
      </c>
      <c r="F401" s="380"/>
      <c r="G401" s="107"/>
      <c r="H401" s="27">
        <f t="shared" si="221"/>
        <v>365</v>
      </c>
      <c r="I401" s="108"/>
      <c r="J401" s="29">
        <v>11.8</v>
      </c>
      <c r="K401" s="30">
        <v>0.8</v>
      </c>
      <c r="L401" s="31">
        <f t="shared" si="232"/>
        <v>9.4400000000000013</v>
      </c>
      <c r="M401" s="31">
        <v>4.8</v>
      </c>
      <c r="N401" s="33">
        <f t="shared" si="233"/>
        <v>0</v>
      </c>
      <c r="O401" s="33">
        <f t="shared" si="234"/>
        <v>0</v>
      </c>
      <c r="P401" s="349">
        <f t="shared" si="223"/>
        <v>0</v>
      </c>
      <c r="Q401" s="31">
        <v>1.92</v>
      </c>
      <c r="R401" s="33">
        <f t="shared" si="225"/>
        <v>0</v>
      </c>
      <c r="S401" s="35"/>
      <c r="T401" s="33"/>
      <c r="U401" s="36" t="str">
        <f t="shared" si="222"/>
        <v xml:space="preserve"> </v>
      </c>
      <c r="V401" s="37"/>
      <c r="W401" s="147"/>
      <c r="X401" s="11"/>
      <c r="Y401" s="39">
        <f t="shared" si="235"/>
        <v>0</v>
      </c>
      <c r="Z401" s="180">
        <f t="shared" si="224"/>
        <v>0</v>
      </c>
      <c r="AA401" s="11">
        <f t="shared" si="236"/>
        <v>11.8</v>
      </c>
      <c r="AB401" s="11">
        <f t="shared" si="237"/>
        <v>9.4400000000000013</v>
      </c>
      <c r="AC401" s="43">
        <v>0.7</v>
      </c>
      <c r="AD401" s="44">
        <f t="shared" si="239"/>
        <v>9.4400000000000013</v>
      </c>
      <c r="AE401" s="12">
        <f t="shared" si="238"/>
        <v>0</v>
      </c>
      <c r="AF401" s="156">
        <v>0.14000000000000001</v>
      </c>
      <c r="AG401" s="157">
        <f t="shared" si="226"/>
        <v>0</v>
      </c>
      <c r="AH401" s="11">
        <f t="shared" si="227"/>
        <v>0</v>
      </c>
      <c r="AI401" s="11"/>
      <c r="AJ401" s="11">
        <f t="shared" si="228"/>
        <v>0</v>
      </c>
      <c r="AK401" s="11"/>
      <c r="AL401" s="11">
        <f t="shared" si="229"/>
        <v>0</v>
      </c>
      <c r="AN401" s="11">
        <f t="shared" si="230"/>
        <v>0</v>
      </c>
      <c r="AO401" s="12">
        <f t="shared" si="231"/>
        <v>0</v>
      </c>
    </row>
    <row r="402" spans="1:41" ht="14.25" thickTop="1" thickBot="1" x14ac:dyDescent="0.25">
      <c r="A402" s="12" t="s">
        <v>26</v>
      </c>
      <c r="B402" s="324" t="s">
        <v>11</v>
      </c>
      <c r="C402" s="425" t="s">
        <v>517</v>
      </c>
      <c r="D402" s="71" t="s">
        <v>162</v>
      </c>
      <c r="E402" s="92" t="s">
        <v>5</v>
      </c>
      <c r="F402" s="382"/>
      <c r="G402" s="109"/>
      <c r="H402" s="74">
        <f t="shared" si="221"/>
        <v>365</v>
      </c>
      <c r="I402" s="110"/>
      <c r="J402" s="76">
        <v>11.3</v>
      </c>
      <c r="K402" s="77">
        <v>0.8</v>
      </c>
      <c r="L402" s="78">
        <f t="shared" si="232"/>
        <v>9.0400000000000009</v>
      </c>
      <c r="M402" s="78">
        <v>4.5999999999999996</v>
      </c>
      <c r="N402" s="80">
        <f t="shared" si="233"/>
        <v>0</v>
      </c>
      <c r="O402" s="80">
        <f t="shared" si="234"/>
        <v>0</v>
      </c>
      <c r="P402" s="264">
        <f t="shared" si="223"/>
        <v>0</v>
      </c>
      <c r="Q402" s="78">
        <v>1.92</v>
      </c>
      <c r="R402" s="80">
        <f t="shared" si="225"/>
        <v>0</v>
      </c>
      <c r="S402" s="82"/>
      <c r="T402" s="80"/>
      <c r="U402" s="36" t="str">
        <f t="shared" si="222"/>
        <v xml:space="preserve"> </v>
      </c>
      <c r="V402" s="37"/>
      <c r="W402" s="147"/>
      <c r="X402" s="11"/>
      <c r="Y402" s="39">
        <f t="shared" si="235"/>
        <v>0</v>
      </c>
      <c r="Z402" s="180">
        <f t="shared" si="224"/>
        <v>0</v>
      </c>
      <c r="AA402" s="11">
        <f t="shared" si="236"/>
        <v>11.3</v>
      </c>
      <c r="AB402" s="11">
        <f t="shared" si="237"/>
        <v>9.0400000000000009</v>
      </c>
      <c r="AC402" s="43">
        <v>0.7</v>
      </c>
      <c r="AD402" s="44">
        <f t="shared" si="239"/>
        <v>9.0400000000000009</v>
      </c>
      <c r="AE402" s="12">
        <f t="shared" si="238"/>
        <v>0</v>
      </c>
      <c r="AF402" s="45">
        <v>0.14000000000000001</v>
      </c>
      <c r="AG402" s="46">
        <f t="shared" si="226"/>
        <v>0</v>
      </c>
      <c r="AH402" s="11">
        <f t="shared" si="227"/>
        <v>0</v>
      </c>
      <c r="AI402" s="11"/>
      <c r="AJ402" s="11">
        <f t="shared" si="228"/>
        <v>0</v>
      </c>
      <c r="AK402" s="11"/>
      <c r="AL402" s="11">
        <f t="shared" si="229"/>
        <v>0</v>
      </c>
      <c r="AN402" s="11">
        <f t="shared" si="230"/>
        <v>0</v>
      </c>
      <c r="AO402" s="12">
        <f t="shared" si="231"/>
        <v>0</v>
      </c>
    </row>
    <row r="403" spans="1:41" ht="25.5" thickTop="1" thickBot="1" x14ac:dyDescent="0.25">
      <c r="A403" s="12" t="s">
        <v>26</v>
      </c>
      <c r="B403" s="324" t="s">
        <v>11</v>
      </c>
      <c r="C403" s="425" t="s">
        <v>517</v>
      </c>
      <c r="D403" s="71" t="s">
        <v>338</v>
      </c>
      <c r="E403" s="92" t="s">
        <v>5</v>
      </c>
      <c r="F403" s="382"/>
      <c r="G403" s="109"/>
      <c r="H403" s="74">
        <f t="shared" si="221"/>
        <v>365</v>
      </c>
      <c r="I403" s="110"/>
      <c r="J403" s="76">
        <v>9.6999999999999993</v>
      </c>
      <c r="K403" s="77">
        <v>0.8</v>
      </c>
      <c r="L403" s="78">
        <f t="shared" si="232"/>
        <v>7.76</v>
      </c>
      <c r="M403" s="78">
        <v>3.6</v>
      </c>
      <c r="N403" s="80">
        <f t="shared" si="233"/>
        <v>0</v>
      </c>
      <c r="O403" s="80">
        <f t="shared" si="234"/>
        <v>0</v>
      </c>
      <c r="P403" s="264">
        <f t="shared" si="223"/>
        <v>0</v>
      </c>
      <c r="Q403" s="78">
        <v>1.92</v>
      </c>
      <c r="R403" s="80">
        <f t="shared" si="225"/>
        <v>0</v>
      </c>
      <c r="S403" s="82"/>
      <c r="T403" s="80"/>
      <c r="U403" s="36" t="str">
        <f t="shared" si="222"/>
        <v xml:space="preserve"> </v>
      </c>
      <c r="V403" s="37"/>
      <c r="W403" s="147"/>
      <c r="X403" s="11"/>
      <c r="Y403" s="39">
        <f t="shared" si="235"/>
        <v>0</v>
      </c>
      <c r="Z403" s="180">
        <f t="shared" si="224"/>
        <v>0</v>
      </c>
      <c r="AA403" s="11">
        <f t="shared" si="236"/>
        <v>9.6999999999999993</v>
      </c>
      <c r="AB403" s="11">
        <f t="shared" si="237"/>
        <v>7.76</v>
      </c>
      <c r="AC403" s="43">
        <v>0.7</v>
      </c>
      <c r="AD403" s="44">
        <f t="shared" si="239"/>
        <v>7.76</v>
      </c>
      <c r="AE403" s="12">
        <f t="shared" si="238"/>
        <v>0</v>
      </c>
      <c r="AF403" s="45">
        <v>0.14000000000000001</v>
      </c>
      <c r="AG403" s="46">
        <f t="shared" si="226"/>
        <v>0</v>
      </c>
      <c r="AH403" s="11">
        <f t="shared" si="227"/>
        <v>0</v>
      </c>
      <c r="AI403" s="11"/>
      <c r="AJ403" s="11">
        <f t="shared" si="228"/>
        <v>0</v>
      </c>
      <c r="AK403" s="11"/>
      <c r="AL403" s="11">
        <f t="shared" si="229"/>
        <v>0</v>
      </c>
      <c r="AN403" s="11">
        <f t="shared" si="230"/>
        <v>0</v>
      </c>
      <c r="AO403" s="12">
        <f t="shared" si="231"/>
        <v>0</v>
      </c>
    </row>
    <row r="404" spans="1:41" ht="25.5" thickTop="1" thickBot="1" x14ac:dyDescent="0.25">
      <c r="A404" s="12" t="s">
        <v>26</v>
      </c>
      <c r="B404" s="324" t="s">
        <v>11</v>
      </c>
      <c r="C404" s="426" t="s">
        <v>517</v>
      </c>
      <c r="D404" s="95" t="s">
        <v>339</v>
      </c>
      <c r="E404" s="223" t="s">
        <v>5</v>
      </c>
      <c r="F404" s="381"/>
      <c r="G404" s="111"/>
      <c r="H404" s="50">
        <f t="shared" si="221"/>
        <v>365</v>
      </c>
      <c r="I404" s="112"/>
      <c r="J404" s="52">
        <v>8.6999999999999993</v>
      </c>
      <c r="K404" s="53">
        <v>0.8</v>
      </c>
      <c r="L404" s="54">
        <f t="shared" si="232"/>
        <v>6.96</v>
      </c>
      <c r="M404" s="54">
        <v>3.2</v>
      </c>
      <c r="N404" s="55">
        <f t="shared" si="233"/>
        <v>0</v>
      </c>
      <c r="O404" s="55">
        <f t="shared" si="234"/>
        <v>0</v>
      </c>
      <c r="P404" s="290">
        <f t="shared" si="223"/>
        <v>0</v>
      </c>
      <c r="Q404" s="54">
        <v>1.92</v>
      </c>
      <c r="R404" s="55">
        <f t="shared" si="225"/>
        <v>0</v>
      </c>
      <c r="S404" s="57"/>
      <c r="T404" s="55"/>
      <c r="U404" s="187" t="str">
        <f t="shared" si="222"/>
        <v xml:space="preserve"> </v>
      </c>
      <c r="V404" s="188"/>
      <c r="W404" s="189"/>
      <c r="X404" s="190"/>
      <c r="Y404" s="59">
        <f t="shared" si="235"/>
        <v>0</v>
      </c>
      <c r="Z404" s="191">
        <f t="shared" si="224"/>
        <v>0</v>
      </c>
      <c r="AA404" s="190">
        <f t="shared" si="236"/>
        <v>8.6999999999999993</v>
      </c>
      <c r="AB404" s="190">
        <f t="shared" si="237"/>
        <v>6.96</v>
      </c>
      <c r="AC404" s="320">
        <v>0.7</v>
      </c>
      <c r="AD404" s="369">
        <f t="shared" si="239"/>
        <v>6.96</v>
      </c>
      <c r="AE404" s="193">
        <f t="shared" si="238"/>
        <v>0</v>
      </c>
      <c r="AF404" s="194">
        <v>0.14000000000000001</v>
      </c>
      <c r="AG404" s="113">
        <f t="shared" si="226"/>
        <v>0</v>
      </c>
      <c r="AH404" s="11">
        <f t="shared" si="227"/>
        <v>0</v>
      </c>
      <c r="AI404" s="11"/>
      <c r="AJ404" s="11">
        <f t="shared" si="228"/>
        <v>0</v>
      </c>
      <c r="AK404" s="11"/>
      <c r="AL404" s="11">
        <f t="shared" si="229"/>
        <v>0</v>
      </c>
      <c r="AN404" s="11">
        <f t="shared" si="230"/>
        <v>0</v>
      </c>
      <c r="AO404" s="12">
        <f t="shared" si="231"/>
        <v>0</v>
      </c>
    </row>
    <row r="405" spans="1:41" ht="24.75" customHeight="1" thickBot="1" x14ac:dyDescent="0.25">
      <c r="A405" s="12" t="s">
        <v>26</v>
      </c>
      <c r="B405" s="324" t="s">
        <v>11</v>
      </c>
      <c r="C405" s="432" t="s">
        <v>517</v>
      </c>
      <c r="D405" s="105" t="s">
        <v>165</v>
      </c>
      <c r="E405" s="25" t="s">
        <v>5</v>
      </c>
      <c r="F405" s="380"/>
      <c r="G405" s="107"/>
      <c r="H405" s="27">
        <f t="shared" si="221"/>
        <v>365</v>
      </c>
      <c r="I405" s="108"/>
      <c r="J405" s="29">
        <v>11.8</v>
      </c>
      <c r="K405" s="30">
        <v>0.8</v>
      </c>
      <c r="L405" s="31">
        <f t="shared" si="232"/>
        <v>9.4400000000000013</v>
      </c>
      <c r="M405" s="31">
        <v>4.8</v>
      </c>
      <c r="N405" s="33">
        <f t="shared" si="233"/>
        <v>0</v>
      </c>
      <c r="O405" s="33">
        <f t="shared" si="234"/>
        <v>0</v>
      </c>
      <c r="P405" s="349">
        <f t="shared" si="223"/>
        <v>0</v>
      </c>
      <c r="Q405" s="31">
        <v>1.32</v>
      </c>
      <c r="R405" s="33">
        <f t="shared" si="225"/>
        <v>0</v>
      </c>
      <c r="S405" s="35"/>
      <c r="T405" s="33"/>
      <c r="U405" s="36" t="str">
        <f t="shared" si="222"/>
        <v xml:space="preserve"> </v>
      </c>
      <c r="V405" s="37"/>
      <c r="W405" s="147"/>
      <c r="X405" s="11"/>
      <c r="Y405" s="39">
        <f t="shared" si="235"/>
        <v>0</v>
      </c>
      <c r="Z405" s="180">
        <f t="shared" si="224"/>
        <v>0</v>
      </c>
      <c r="AA405" s="11">
        <f t="shared" si="236"/>
        <v>11.8</v>
      </c>
      <c r="AB405" s="11">
        <f t="shared" si="237"/>
        <v>9.4400000000000013</v>
      </c>
      <c r="AC405" s="43">
        <v>0.7</v>
      </c>
      <c r="AD405" s="44">
        <f t="shared" si="239"/>
        <v>9.4400000000000013</v>
      </c>
      <c r="AE405" s="12">
        <f t="shared" si="238"/>
        <v>0</v>
      </c>
      <c r="AF405" s="156">
        <v>0.14000000000000001</v>
      </c>
      <c r="AG405" s="157">
        <f t="shared" si="226"/>
        <v>0</v>
      </c>
      <c r="AH405" s="11">
        <f t="shared" si="227"/>
        <v>0</v>
      </c>
      <c r="AI405" s="11"/>
      <c r="AJ405" s="11">
        <f t="shared" si="228"/>
        <v>0</v>
      </c>
      <c r="AK405" s="11"/>
      <c r="AL405" s="11">
        <f t="shared" si="229"/>
        <v>0</v>
      </c>
      <c r="AN405" s="11">
        <f t="shared" si="230"/>
        <v>0</v>
      </c>
      <c r="AO405" s="12">
        <f t="shared" si="231"/>
        <v>0</v>
      </c>
    </row>
    <row r="406" spans="1:41" ht="25.5" thickTop="1" thickBot="1" x14ac:dyDescent="0.25">
      <c r="A406" s="12" t="s">
        <v>26</v>
      </c>
      <c r="B406" s="324" t="s">
        <v>11</v>
      </c>
      <c r="C406" s="433" t="s">
        <v>517</v>
      </c>
      <c r="D406" s="71" t="s">
        <v>166</v>
      </c>
      <c r="E406" s="92" t="s">
        <v>5</v>
      </c>
      <c r="F406" s="382"/>
      <c r="G406" s="109"/>
      <c r="H406" s="74">
        <f t="shared" si="221"/>
        <v>365</v>
      </c>
      <c r="I406" s="110"/>
      <c r="J406" s="76">
        <v>11.3</v>
      </c>
      <c r="K406" s="77">
        <v>0.8</v>
      </c>
      <c r="L406" s="78">
        <f t="shared" si="232"/>
        <v>9.0400000000000009</v>
      </c>
      <c r="M406" s="78">
        <v>4.4000000000000004</v>
      </c>
      <c r="N406" s="80">
        <f t="shared" si="233"/>
        <v>0</v>
      </c>
      <c r="O406" s="80">
        <f t="shared" si="234"/>
        <v>0</v>
      </c>
      <c r="P406" s="264">
        <f t="shared" si="223"/>
        <v>0</v>
      </c>
      <c r="Q406" s="78">
        <v>1.32</v>
      </c>
      <c r="R406" s="80">
        <f t="shared" si="225"/>
        <v>0</v>
      </c>
      <c r="S406" s="82"/>
      <c r="T406" s="80"/>
      <c r="U406" s="36" t="str">
        <f t="shared" si="222"/>
        <v xml:space="preserve"> </v>
      </c>
      <c r="V406" s="37"/>
      <c r="W406" s="147"/>
      <c r="X406" s="11"/>
      <c r="Y406" s="39">
        <f t="shared" si="235"/>
        <v>0</v>
      </c>
      <c r="Z406" s="180">
        <f t="shared" si="224"/>
        <v>0</v>
      </c>
      <c r="AA406" s="11">
        <f t="shared" si="236"/>
        <v>11.3</v>
      </c>
      <c r="AB406" s="11">
        <f t="shared" si="237"/>
        <v>9.0400000000000009</v>
      </c>
      <c r="AC406" s="43">
        <v>0.7</v>
      </c>
      <c r="AD406" s="44">
        <f t="shared" si="239"/>
        <v>9.0400000000000009</v>
      </c>
      <c r="AE406" s="12">
        <f t="shared" si="238"/>
        <v>0</v>
      </c>
      <c r="AF406" s="45">
        <v>0.14000000000000001</v>
      </c>
      <c r="AG406" s="46">
        <f t="shared" si="226"/>
        <v>0</v>
      </c>
      <c r="AH406" s="11">
        <f t="shared" si="227"/>
        <v>0</v>
      </c>
      <c r="AI406" s="11"/>
      <c r="AJ406" s="11">
        <f t="shared" si="228"/>
        <v>0</v>
      </c>
      <c r="AK406" s="11"/>
      <c r="AL406" s="11">
        <f t="shared" si="229"/>
        <v>0</v>
      </c>
      <c r="AN406" s="11">
        <f t="shared" si="230"/>
        <v>0</v>
      </c>
      <c r="AO406" s="12">
        <f t="shared" si="231"/>
        <v>0</v>
      </c>
    </row>
    <row r="407" spans="1:41" ht="25.5" thickTop="1" thickBot="1" x14ac:dyDescent="0.25">
      <c r="A407" s="12" t="s">
        <v>26</v>
      </c>
      <c r="B407" s="324" t="s">
        <v>11</v>
      </c>
      <c r="C407" s="433" t="s">
        <v>517</v>
      </c>
      <c r="D407" s="71" t="s">
        <v>340</v>
      </c>
      <c r="E407" s="92" t="s">
        <v>5</v>
      </c>
      <c r="F407" s="382"/>
      <c r="G407" s="109"/>
      <c r="H407" s="74">
        <f t="shared" si="221"/>
        <v>365</v>
      </c>
      <c r="I407" s="110"/>
      <c r="J407" s="76">
        <v>9.6999999999999993</v>
      </c>
      <c r="K407" s="77">
        <v>0.8</v>
      </c>
      <c r="L407" s="78">
        <f t="shared" si="232"/>
        <v>7.76</v>
      </c>
      <c r="M407" s="78">
        <v>3.6</v>
      </c>
      <c r="N407" s="80">
        <f t="shared" si="233"/>
        <v>0</v>
      </c>
      <c r="O407" s="80">
        <f t="shared" si="234"/>
        <v>0</v>
      </c>
      <c r="P407" s="264">
        <f t="shared" si="223"/>
        <v>0</v>
      </c>
      <c r="Q407" s="78">
        <v>1.32</v>
      </c>
      <c r="R407" s="80">
        <f t="shared" si="225"/>
        <v>0</v>
      </c>
      <c r="S407" s="82"/>
      <c r="T407" s="80"/>
      <c r="U407" s="36" t="str">
        <f t="shared" ref="U407:U430" si="240">IF(T407&gt;0,(T407/1.1)," ")</f>
        <v xml:space="preserve"> </v>
      </c>
      <c r="V407" s="37"/>
      <c r="W407" s="147"/>
      <c r="X407" s="11"/>
      <c r="Y407" s="39">
        <f t="shared" si="235"/>
        <v>0</v>
      </c>
      <c r="Z407" s="180">
        <f t="shared" si="224"/>
        <v>0</v>
      </c>
      <c r="AA407" s="11">
        <f t="shared" si="236"/>
        <v>9.6999999999999993</v>
      </c>
      <c r="AB407" s="11">
        <f t="shared" si="237"/>
        <v>7.76</v>
      </c>
      <c r="AC407" s="43">
        <v>0.7</v>
      </c>
      <c r="AD407" s="44">
        <f t="shared" si="239"/>
        <v>7.76</v>
      </c>
      <c r="AE407" s="12">
        <f t="shared" si="238"/>
        <v>0</v>
      </c>
      <c r="AF407" s="45">
        <v>0.14000000000000001</v>
      </c>
      <c r="AG407" s="46">
        <f t="shared" si="226"/>
        <v>0</v>
      </c>
      <c r="AH407" s="11">
        <f t="shared" si="227"/>
        <v>0</v>
      </c>
      <c r="AI407" s="11"/>
      <c r="AJ407" s="11">
        <f t="shared" si="228"/>
        <v>0</v>
      </c>
      <c r="AK407" s="11"/>
      <c r="AL407" s="11">
        <f t="shared" si="229"/>
        <v>0</v>
      </c>
      <c r="AN407" s="11">
        <f t="shared" si="230"/>
        <v>0</v>
      </c>
      <c r="AO407" s="12">
        <f t="shared" si="231"/>
        <v>0</v>
      </c>
    </row>
    <row r="408" spans="1:41" ht="24.75" customHeight="1" thickTop="1" thickBot="1" x14ac:dyDescent="0.25">
      <c r="A408" s="12" t="s">
        <v>26</v>
      </c>
      <c r="B408" s="324" t="s">
        <v>11</v>
      </c>
      <c r="C408" s="434" t="s">
        <v>517</v>
      </c>
      <c r="D408" s="95" t="s">
        <v>341</v>
      </c>
      <c r="E408" s="223" t="s">
        <v>5</v>
      </c>
      <c r="F408" s="381"/>
      <c r="G408" s="111"/>
      <c r="H408" s="50">
        <f t="shared" si="221"/>
        <v>365</v>
      </c>
      <c r="I408" s="112"/>
      <c r="J408" s="52">
        <v>8.6999999999999993</v>
      </c>
      <c r="K408" s="53">
        <v>0.8</v>
      </c>
      <c r="L408" s="54">
        <f t="shared" si="232"/>
        <v>6.96</v>
      </c>
      <c r="M408" s="54">
        <v>3.2</v>
      </c>
      <c r="N408" s="55">
        <f t="shared" si="233"/>
        <v>0</v>
      </c>
      <c r="O408" s="55">
        <f t="shared" si="234"/>
        <v>0</v>
      </c>
      <c r="P408" s="290">
        <f t="shared" si="223"/>
        <v>0</v>
      </c>
      <c r="Q408" s="54">
        <v>1.32</v>
      </c>
      <c r="R408" s="55">
        <f t="shared" si="225"/>
        <v>0</v>
      </c>
      <c r="S408" s="57"/>
      <c r="T408" s="55"/>
      <c r="U408" s="187" t="str">
        <f t="shared" si="240"/>
        <v xml:space="preserve"> </v>
      </c>
      <c r="V408" s="188"/>
      <c r="W408" s="189"/>
      <c r="X408" s="190"/>
      <c r="Y408" s="59">
        <f t="shared" si="235"/>
        <v>0</v>
      </c>
      <c r="Z408" s="191">
        <f t="shared" si="224"/>
        <v>0</v>
      </c>
      <c r="AA408" s="190">
        <f t="shared" si="236"/>
        <v>8.6999999999999993</v>
      </c>
      <c r="AB408" s="190">
        <f t="shared" si="237"/>
        <v>6.96</v>
      </c>
      <c r="AC408" s="320">
        <v>0.7</v>
      </c>
      <c r="AD408" s="369">
        <f t="shared" si="239"/>
        <v>6.96</v>
      </c>
      <c r="AE408" s="193">
        <f t="shared" si="238"/>
        <v>0</v>
      </c>
      <c r="AF408" s="194">
        <v>0.14000000000000001</v>
      </c>
      <c r="AG408" s="113">
        <f t="shared" si="226"/>
        <v>0</v>
      </c>
      <c r="AH408" s="11">
        <f t="shared" si="227"/>
        <v>0</v>
      </c>
      <c r="AI408" s="11"/>
      <c r="AJ408" s="11">
        <f t="shared" si="228"/>
        <v>0</v>
      </c>
      <c r="AK408" s="11"/>
      <c r="AL408" s="11">
        <f t="shared" si="229"/>
        <v>0</v>
      </c>
      <c r="AN408" s="11">
        <f t="shared" si="230"/>
        <v>0</v>
      </c>
      <c r="AO408" s="12">
        <f t="shared" si="231"/>
        <v>0</v>
      </c>
    </row>
    <row r="409" spans="1:41" ht="13.5" customHeight="1" thickBot="1" x14ac:dyDescent="0.25">
      <c r="A409" s="12" t="s">
        <v>26</v>
      </c>
      <c r="B409" s="324" t="s">
        <v>11</v>
      </c>
      <c r="C409" s="425" t="s">
        <v>517</v>
      </c>
      <c r="D409" s="105" t="s">
        <v>163</v>
      </c>
      <c r="E409" s="25" t="s">
        <v>5</v>
      </c>
      <c r="F409" s="380"/>
      <c r="G409" s="107"/>
      <c r="H409" s="27">
        <f t="shared" si="221"/>
        <v>365</v>
      </c>
      <c r="I409" s="108"/>
      <c r="J409" s="29">
        <v>11.3</v>
      </c>
      <c r="K409" s="30">
        <v>0.8</v>
      </c>
      <c r="L409" s="31">
        <f t="shared" si="232"/>
        <v>9.0400000000000009</v>
      </c>
      <c r="M409" s="31">
        <v>4.5999999999999996</v>
      </c>
      <c r="N409" s="33">
        <f t="shared" si="233"/>
        <v>0</v>
      </c>
      <c r="O409" s="33">
        <f t="shared" si="234"/>
        <v>0</v>
      </c>
      <c r="P409" s="349">
        <f t="shared" si="223"/>
        <v>0</v>
      </c>
      <c r="Q409" s="31">
        <v>0.72</v>
      </c>
      <c r="R409" s="33">
        <f t="shared" si="225"/>
        <v>0</v>
      </c>
      <c r="S409" s="35">
        <v>1.1879999999999999</v>
      </c>
      <c r="T409" s="33">
        <f>F409*S409</f>
        <v>0</v>
      </c>
      <c r="U409" s="36" t="str">
        <f t="shared" si="240"/>
        <v xml:space="preserve"> </v>
      </c>
      <c r="V409" s="37"/>
      <c r="W409" s="147"/>
      <c r="X409" s="11"/>
      <c r="Y409" s="39">
        <f t="shared" si="235"/>
        <v>0</v>
      </c>
      <c r="Z409" s="180">
        <f t="shared" si="224"/>
        <v>0</v>
      </c>
      <c r="AA409" s="11">
        <f t="shared" si="236"/>
        <v>11.3</v>
      </c>
      <c r="AB409" s="11">
        <f t="shared" si="237"/>
        <v>9.0400000000000009</v>
      </c>
      <c r="AC409" s="43">
        <v>0.7</v>
      </c>
      <c r="AD409" s="44">
        <f t="shared" si="239"/>
        <v>9.0400000000000009</v>
      </c>
      <c r="AE409" s="12">
        <f t="shared" si="238"/>
        <v>0</v>
      </c>
      <c r="AF409" s="156">
        <v>0.14000000000000001</v>
      </c>
      <c r="AG409" s="157">
        <f t="shared" si="226"/>
        <v>0</v>
      </c>
      <c r="AH409" s="11">
        <f t="shared" si="227"/>
        <v>0</v>
      </c>
      <c r="AI409" s="11"/>
      <c r="AJ409" s="11">
        <f t="shared" si="228"/>
        <v>0</v>
      </c>
      <c r="AK409" s="11"/>
      <c r="AL409" s="11">
        <f t="shared" si="229"/>
        <v>0</v>
      </c>
      <c r="AN409" s="11">
        <f t="shared" si="230"/>
        <v>0</v>
      </c>
      <c r="AO409" s="12">
        <f t="shared" si="231"/>
        <v>0</v>
      </c>
    </row>
    <row r="410" spans="1:41" ht="14.25" thickTop="1" thickBot="1" x14ac:dyDescent="0.25">
      <c r="A410" s="12" t="s">
        <v>26</v>
      </c>
      <c r="B410" s="324" t="s">
        <v>11</v>
      </c>
      <c r="C410" s="425" t="s">
        <v>517</v>
      </c>
      <c r="D410" s="71" t="s">
        <v>163</v>
      </c>
      <c r="E410" s="72" t="s">
        <v>6</v>
      </c>
      <c r="F410" s="382"/>
      <c r="G410" s="109"/>
      <c r="H410" s="74">
        <f t="shared" si="221"/>
        <v>365</v>
      </c>
      <c r="I410" s="110"/>
      <c r="J410" s="76">
        <v>11.3</v>
      </c>
      <c r="K410" s="77">
        <v>0.7</v>
      </c>
      <c r="L410" s="78">
        <f t="shared" si="232"/>
        <v>7.91</v>
      </c>
      <c r="M410" s="78">
        <v>4.5999999999999996</v>
      </c>
      <c r="N410" s="80">
        <f t="shared" si="233"/>
        <v>0</v>
      </c>
      <c r="O410" s="80">
        <f t="shared" si="234"/>
        <v>0</v>
      </c>
      <c r="P410" s="264">
        <f t="shared" si="223"/>
        <v>0</v>
      </c>
      <c r="Q410" s="78">
        <v>0.72</v>
      </c>
      <c r="R410" s="80">
        <f t="shared" si="225"/>
        <v>0</v>
      </c>
      <c r="S410" s="82">
        <v>1.1879999999999999</v>
      </c>
      <c r="T410" s="80">
        <f>F410*S410</f>
        <v>0</v>
      </c>
      <c r="U410" s="36" t="str">
        <f t="shared" si="240"/>
        <v xml:space="preserve"> </v>
      </c>
      <c r="V410" s="37"/>
      <c r="W410" s="147"/>
      <c r="X410" s="11"/>
      <c r="Y410" s="39">
        <f t="shared" si="235"/>
        <v>0</v>
      </c>
      <c r="Z410" s="180">
        <f t="shared" si="224"/>
        <v>0</v>
      </c>
      <c r="AA410" s="11">
        <f t="shared" si="236"/>
        <v>11.3</v>
      </c>
      <c r="AB410" s="11">
        <f t="shared" si="237"/>
        <v>7.91</v>
      </c>
      <c r="AC410" s="43">
        <v>0.7</v>
      </c>
      <c r="AD410" s="44">
        <f t="shared" si="239"/>
        <v>7.91</v>
      </c>
      <c r="AE410" s="12">
        <f t="shared" si="238"/>
        <v>0</v>
      </c>
      <c r="AF410" s="45">
        <v>0.14000000000000001</v>
      </c>
      <c r="AG410" s="46">
        <f t="shared" si="226"/>
        <v>0</v>
      </c>
      <c r="AH410" s="11">
        <f t="shared" si="227"/>
        <v>0</v>
      </c>
      <c r="AI410" s="11"/>
      <c r="AJ410" s="11">
        <f t="shared" si="228"/>
        <v>0</v>
      </c>
      <c r="AK410" s="11"/>
      <c r="AL410" s="11">
        <f t="shared" si="229"/>
        <v>0</v>
      </c>
      <c r="AN410" s="11">
        <f t="shared" si="230"/>
        <v>0</v>
      </c>
      <c r="AO410" s="12">
        <f t="shared" si="231"/>
        <v>0</v>
      </c>
    </row>
    <row r="411" spans="1:41" ht="14.25" thickTop="1" thickBot="1" x14ac:dyDescent="0.25">
      <c r="A411" s="12" t="s">
        <v>26</v>
      </c>
      <c r="B411" s="324" t="s">
        <v>11</v>
      </c>
      <c r="C411" s="425" t="s">
        <v>517</v>
      </c>
      <c r="D411" s="71" t="s">
        <v>164</v>
      </c>
      <c r="E411" s="92" t="s">
        <v>5</v>
      </c>
      <c r="F411" s="382"/>
      <c r="G411" s="109"/>
      <c r="H411" s="74">
        <f t="shared" si="221"/>
        <v>365</v>
      </c>
      <c r="I411" s="110"/>
      <c r="J411" s="76">
        <v>10.9</v>
      </c>
      <c r="K411" s="77">
        <v>0.8</v>
      </c>
      <c r="L411" s="78">
        <f t="shared" si="232"/>
        <v>8.7200000000000006</v>
      </c>
      <c r="M411" s="78">
        <v>4.0999999999999996</v>
      </c>
      <c r="N411" s="80">
        <f t="shared" si="233"/>
        <v>0</v>
      </c>
      <c r="O411" s="80">
        <f t="shared" si="234"/>
        <v>0</v>
      </c>
      <c r="P411" s="264">
        <f t="shared" ref="P411:P432" si="241">F411*M411</f>
        <v>0</v>
      </c>
      <c r="Q411" s="78">
        <v>1.62</v>
      </c>
      <c r="R411" s="80">
        <f t="shared" si="225"/>
        <v>0</v>
      </c>
      <c r="S411" s="82"/>
      <c r="T411" s="80"/>
      <c r="U411" s="36" t="str">
        <f t="shared" si="240"/>
        <v xml:space="preserve"> </v>
      </c>
      <c r="V411" s="37"/>
      <c r="W411" s="147"/>
      <c r="X411" s="11"/>
      <c r="Y411" s="39">
        <f t="shared" si="235"/>
        <v>0</v>
      </c>
      <c r="Z411" s="180">
        <f t="shared" si="224"/>
        <v>0</v>
      </c>
      <c r="AA411" s="11">
        <f t="shared" si="236"/>
        <v>10.9</v>
      </c>
      <c r="AB411" s="11">
        <f t="shared" si="237"/>
        <v>8.7200000000000006</v>
      </c>
      <c r="AC411" s="43">
        <v>0.7</v>
      </c>
      <c r="AD411" s="44">
        <f t="shared" si="239"/>
        <v>8.7200000000000006</v>
      </c>
      <c r="AE411" s="12">
        <f t="shared" si="238"/>
        <v>0</v>
      </c>
      <c r="AF411" s="45">
        <v>0.14000000000000001</v>
      </c>
      <c r="AG411" s="46">
        <f t="shared" si="226"/>
        <v>0</v>
      </c>
      <c r="AH411" s="11">
        <f t="shared" si="227"/>
        <v>0</v>
      </c>
      <c r="AI411" s="11"/>
      <c r="AJ411" s="11">
        <f t="shared" si="228"/>
        <v>0</v>
      </c>
      <c r="AK411" s="11"/>
      <c r="AL411" s="11">
        <f t="shared" si="229"/>
        <v>0</v>
      </c>
      <c r="AN411" s="11">
        <f t="shared" si="230"/>
        <v>0</v>
      </c>
      <c r="AO411" s="12">
        <f t="shared" si="231"/>
        <v>0</v>
      </c>
    </row>
    <row r="412" spans="1:41" ht="14.25" thickTop="1" thickBot="1" x14ac:dyDescent="0.25">
      <c r="A412" s="12" t="s">
        <v>26</v>
      </c>
      <c r="B412" s="324" t="s">
        <v>11</v>
      </c>
      <c r="C412" s="425" t="s">
        <v>517</v>
      </c>
      <c r="D412" s="71" t="s">
        <v>164</v>
      </c>
      <c r="E412" s="72" t="s">
        <v>6</v>
      </c>
      <c r="F412" s="382"/>
      <c r="G412" s="109"/>
      <c r="H412" s="74">
        <f t="shared" si="221"/>
        <v>365</v>
      </c>
      <c r="I412" s="110"/>
      <c r="J412" s="76">
        <v>10.9</v>
      </c>
      <c r="K412" s="77">
        <v>0.7</v>
      </c>
      <c r="L412" s="78">
        <f t="shared" si="232"/>
        <v>7.63</v>
      </c>
      <c r="M412" s="78">
        <v>4.0999999999999996</v>
      </c>
      <c r="N412" s="80">
        <f t="shared" si="233"/>
        <v>0</v>
      </c>
      <c r="O412" s="80">
        <f t="shared" si="234"/>
        <v>0</v>
      </c>
      <c r="P412" s="264">
        <f t="shared" si="241"/>
        <v>0</v>
      </c>
      <c r="Q412" s="78">
        <v>0.72</v>
      </c>
      <c r="R412" s="80">
        <f t="shared" si="225"/>
        <v>0</v>
      </c>
      <c r="S412" s="82">
        <v>1.1879999999999999</v>
      </c>
      <c r="T412" s="80">
        <f>F412*S412</f>
        <v>0</v>
      </c>
      <c r="U412" s="36" t="str">
        <f t="shared" si="240"/>
        <v xml:space="preserve"> </v>
      </c>
      <c r="V412" s="37"/>
      <c r="W412" s="147"/>
      <c r="X412" s="11"/>
      <c r="Y412" s="39">
        <f t="shared" si="235"/>
        <v>0</v>
      </c>
      <c r="Z412" s="180">
        <f t="shared" si="224"/>
        <v>0</v>
      </c>
      <c r="AA412" s="11">
        <f t="shared" si="236"/>
        <v>10.9</v>
      </c>
      <c r="AB412" s="11">
        <f t="shared" si="237"/>
        <v>7.63</v>
      </c>
      <c r="AC412" s="43">
        <v>0.7</v>
      </c>
      <c r="AD412" s="44">
        <f t="shared" si="239"/>
        <v>7.63</v>
      </c>
      <c r="AE412" s="12">
        <f t="shared" si="238"/>
        <v>0</v>
      </c>
      <c r="AF412" s="45">
        <v>0.14000000000000001</v>
      </c>
      <c r="AG412" s="46">
        <f t="shared" si="226"/>
        <v>0</v>
      </c>
      <c r="AH412" s="11">
        <f t="shared" si="227"/>
        <v>0</v>
      </c>
      <c r="AI412" s="11"/>
      <c r="AJ412" s="11">
        <f t="shared" si="228"/>
        <v>0</v>
      </c>
      <c r="AK412" s="11"/>
      <c r="AL412" s="11">
        <f t="shared" si="229"/>
        <v>0</v>
      </c>
      <c r="AN412" s="11">
        <f t="shared" si="230"/>
        <v>0</v>
      </c>
      <c r="AO412" s="12">
        <f t="shared" si="231"/>
        <v>0</v>
      </c>
    </row>
    <row r="413" spans="1:41" ht="14.25" thickTop="1" thickBot="1" x14ac:dyDescent="0.25">
      <c r="A413" s="12" t="s">
        <v>26</v>
      </c>
      <c r="B413" s="324" t="s">
        <v>11</v>
      </c>
      <c r="C413" s="425" t="s">
        <v>517</v>
      </c>
      <c r="D413" s="71" t="s">
        <v>342</v>
      </c>
      <c r="E413" s="92" t="s">
        <v>5</v>
      </c>
      <c r="F413" s="382"/>
      <c r="G413" s="109"/>
      <c r="H413" s="74">
        <f t="shared" si="221"/>
        <v>365</v>
      </c>
      <c r="I413" s="110"/>
      <c r="J413" s="76">
        <v>9.3000000000000007</v>
      </c>
      <c r="K413" s="77">
        <v>0.8</v>
      </c>
      <c r="L413" s="78">
        <f t="shared" si="232"/>
        <v>7.4400000000000013</v>
      </c>
      <c r="M413" s="78">
        <v>3.4</v>
      </c>
      <c r="N413" s="80">
        <f t="shared" si="233"/>
        <v>0</v>
      </c>
      <c r="O413" s="80">
        <f t="shared" si="234"/>
        <v>0</v>
      </c>
      <c r="P413" s="264">
        <f t="shared" si="241"/>
        <v>0</v>
      </c>
      <c r="Q413" s="78">
        <v>1.62</v>
      </c>
      <c r="R413" s="80">
        <f t="shared" si="225"/>
        <v>0</v>
      </c>
      <c r="S413" s="82"/>
      <c r="T413" s="80"/>
      <c r="U413" s="36" t="str">
        <f t="shared" si="240"/>
        <v xml:space="preserve"> </v>
      </c>
      <c r="V413" s="37"/>
      <c r="W413" s="147"/>
      <c r="X413" s="11"/>
      <c r="Y413" s="39">
        <f t="shared" si="235"/>
        <v>0</v>
      </c>
      <c r="Z413" s="180">
        <f t="shared" si="224"/>
        <v>0</v>
      </c>
      <c r="AA413" s="11">
        <f t="shared" si="236"/>
        <v>9.3000000000000007</v>
      </c>
      <c r="AB413" s="11">
        <f t="shared" si="237"/>
        <v>7.4400000000000013</v>
      </c>
      <c r="AC413" s="43">
        <v>0.7</v>
      </c>
      <c r="AD413" s="44">
        <f t="shared" si="239"/>
        <v>7.4400000000000013</v>
      </c>
      <c r="AE413" s="12">
        <f t="shared" si="238"/>
        <v>0</v>
      </c>
      <c r="AF413" s="45">
        <v>0.14000000000000001</v>
      </c>
      <c r="AG413" s="46">
        <f t="shared" si="226"/>
        <v>0</v>
      </c>
      <c r="AH413" s="11">
        <f t="shared" si="227"/>
        <v>0</v>
      </c>
      <c r="AI413" s="11"/>
      <c r="AJ413" s="11">
        <f t="shared" si="228"/>
        <v>0</v>
      </c>
      <c r="AK413" s="11"/>
      <c r="AL413" s="11">
        <f t="shared" si="229"/>
        <v>0</v>
      </c>
      <c r="AN413" s="11">
        <f t="shared" si="230"/>
        <v>0</v>
      </c>
      <c r="AO413" s="12">
        <f t="shared" si="231"/>
        <v>0</v>
      </c>
    </row>
    <row r="414" spans="1:41" ht="14.25" thickTop="1" thickBot="1" x14ac:dyDescent="0.25">
      <c r="A414" s="12" t="s">
        <v>26</v>
      </c>
      <c r="B414" s="324" t="s">
        <v>11</v>
      </c>
      <c r="C414" s="425" t="s">
        <v>517</v>
      </c>
      <c r="D414" s="71" t="s">
        <v>343</v>
      </c>
      <c r="E414" s="72" t="s">
        <v>6</v>
      </c>
      <c r="F414" s="382"/>
      <c r="G414" s="109"/>
      <c r="H414" s="74">
        <f t="shared" si="221"/>
        <v>365</v>
      </c>
      <c r="I414" s="110"/>
      <c r="J414" s="76">
        <v>9.3000000000000007</v>
      </c>
      <c r="K414" s="77">
        <v>0.7</v>
      </c>
      <c r="L414" s="78">
        <f t="shared" si="232"/>
        <v>6.51</v>
      </c>
      <c r="M414" s="78">
        <v>3.4</v>
      </c>
      <c r="N414" s="80">
        <f t="shared" si="233"/>
        <v>0</v>
      </c>
      <c r="O414" s="80">
        <f t="shared" si="234"/>
        <v>0</v>
      </c>
      <c r="P414" s="264">
        <f t="shared" si="241"/>
        <v>0</v>
      </c>
      <c r="Q414" s="78">
        <v>0.72</v>
      </c>
      <c r="R414" s="80">
        <f t="shared" si="225"/>
        <v>0</v>
      </c>
      <c r="S414" s="82">
        <v>1.1879999999999999</v>
      </c>
      <c r="T414" s="80">
        <f>F414*S414</f>
        <v>0</v>
      </c>
      <c r="U414" s="36" t="str">
        <f t="shared" si="240"/>
        <v xml:space="preserve"> </v>
      </c>
      <c r="V414" s="37"/>
      <c r="W414" s="147"/>
      <c r="X414" s="11"/>
      <c r="Y414" s="39">
        <f t="shared" si="235"/>
        <v>0</v>
      </c>
      <c r="Z414" s="180">
        <f t="shared" si="224"/>
        <v>0</v>
      </c>
      <c r="AA414" s="11">
        <f t="shared" si="236"/>
        <v>9.3000000000000007</v>
      </c>
      <c r="AB414" s="11">
        <f t="shared" si="237"/>
        <v>6.51</v>
      </c>
      <c r="AC414" s="43">
        <v>0.7</v>
      </c>
      <c r="AD414" s="44">
        <f t="shared" si="239"/>
        <v>6.51</v>
      </c>
      <c r="AE414" s="12">
        <f t="shared" si="238"/>
        <v>0</v>
      </c>
      <c r="AF414" s="45">
        <v>0.14000000000000001</v>
      </c>
      <c r="AG414" s="46">
        <f t="shared" si="226"/>
        <v>0</v>
      </c>
      <c r="AH414" s="11">
        <f t="shared" si="227"/>
        <v>0</v>
      </c>
      <c r="AI414" s="11"/>
      <c r="AJ414" s="11">
        <f t="shared" si="228"/>
        <v>0</v>
      </c>
      <c r="AK414" s="11"/>
      <c r="AL414" s="11">
        <f t="shared" si="229"/>
        <v>0</v>
      </c>
      <c r="AN414" s="11">
        <f t="shared" si="230"/>
        <v>0</v>
      </c>
      <c r="AO414" s="12">
        <f t="shared" si="231"/>
        <v>0</v>
      </c>
    </row>
    <row r="415" spans="1:41" ht="25.5" thickTop="1" thickBot="1" x14ac:dyDescent="0.25">
      <c r="A415" s="12" t="s">
        <v>26</v>
      </c>
      <c r="B415" s="324" t="s">
        <v>11</v>
      </c>
      <c r="C415" s="425" t="s">
        <v>517</v>
      </c>
      <c r="D415" s="71" t="s">
        <v>344</v>
      </c>
      <c r="E415" s="92" t="s">
        <v>5</v>
      </c>
      <c r="F415" s="382"/>
      <c r="G415" s="109"/>
      <c r="H415" s="74">
        <f t="shared" si="221"/>
        <v>365</v>
      </c>
      <c r="I415" s="110"/>
      <c r="J415" s="76">
        <v>8.3000000000000007</v>
      </c>
      <c r="K415" s="77">
        <v>0.8</v>
      </c>
      <c r="L415" s="78">
        <f t="shared" si="232"/>
        <v>6.6400000000000006</v>
      </c>
      <c r="M415" s="78">
        <v>3</v>
      </c>
      <c r="N415" s="80">
        <f t="shared" si="233"/>
        <v>0</v>
      </c>
      <c r="O415" s="80">
        <f t="shared" si="234"/>
        <v>0</v>
      </c>
      <c r="P415" s="264">
        <f t="shared" si="241"/>
        <v>0</v>
      </c>
      <c r="Q415" s="78">
        <v>1.62</v>
      </c>
      <c r="R415" s="80">
        <f t="shared" ref="R415:R432" si="242">F415*Q415</f>
        <v>0</v>
      </c>
      <c r="S415" s="82"/>
      <c r="T415" s="80"/>
      <c r="U415" s="36" t="str">
        <f t="shared" si="240"/>
        <v xml:space="preserve"> </v>
      </c>
      <c r="V415" s="37"/>
      <c r="W415" s="147"/>
      <c r="X415" s="11"/>
      <c r="Y415" s="39">
        <f t="shared" si="235"/>
        <v>0</v>
      </c>
      <c r="Z415" s="180">
        <f t="shared" si="224"/>
        <v>0</v>
      </c>
      <c r="AA415" s="11">
        <f t="shared" si="236"/>
        <v>8.3000000000000007</v>
      </c>
      <c r="AB415" s="11">
        <f t="shared" si="237"/>
        <v>6.6400000000000006</v>
      </c>
      <c r="AC415" s="43">
        <v>0.7</v>
      </c>
      <c r="AD415" s="44">
        <f t="shared" si="239"/>
        <v>6.6400000000000006</v>
      </c>
      <c r="AE415" s="12">
        <f t="shared" si="238"/>
        <v>0</v>
      </c>
      <c r="AF415" s="45">
        <v>0.14000000000000001</v>
      </c>
      <c r="AG415" s="46">
        <f t="shared" ref="AG415:AG432" si="243">F415*AF415</f>
        <v>0</v>
      </c>
      <c r="AH415" s="11">
        <f t="shared" ref="AH415:AH432" si="244">IF(G415=365,IF(I415=1,T415,0),0)</f>
        <v>0</v>
      </c>
      <c r="AI415" s="11"/>
      <c r="AJ415" s="11">
        <f t="shared" ref="AJ415:AJ432" si="245">IF(G415=365,IF(I415=1,U415,0),0)</f>
        <v>0</v>
      </c>
      <c r="AK415" s="11"/>
      <c r="AL415" s="11">
        <f t="shared" ref="AL415:AL432" si="246">IF(G415=365,IF(I415=1,R415,0),0)</f>
        <v>0</v>
      </c>
      <c r="AN415" s="11">
        <f t="shared" ref="AN415:AN432" si="247">IF(G415=365,IF(I415=1,O415,0),0)</f>
        <v>0</v>
      </c>
      <c r="AO415" s="12">
        <f t="shared" ref="AO415:AO432" si="248">IF(G415=365,IF(I415=1,P415,0),0)</f>
        <v>0</v>
      </c>
    </row>
    <row r="416" spans="1:41" ht="25.5" thickTop="1" thickBot="1" x14ac:dyDescent="0.25">
      <c r="A416" s="12" t="s">
        <v>26</v>
      </c>
      <c r="B416" s="324" t="s">
        <v>11</v>
      </c>
      <c r="C416" s="426" t="s">
        <v>517</v>
      </c>
      <c r="D416" s="95" t="s">
        <v>344</v>
      </c>
      <c r="E416" s="48" t="s">
        <v>6</v>
      </c>
      <c r="F416" s="381"/>
      <c r="G416" s="111"/>
      <c r="H416" s="50">
        <f t="shared" si="221"/>
        <v>365</v>
      </c>
      <c r="I416" s="112"/>
      <c r="J416" s="52">
        <v>8.3000000000000007</v>
      </c>
      <c r="K416" s="53">
        <v>0.7</v>
      </c>
      <c r="L416" s="54">
        <f t="shared" si="232"/>
        <v>5.8100000000000005</v>
      </c>
      <c r="M416" s="54">
        <v>3</v>
      </c>
      <c r="N416" s="55">
        <f t="shared" si="233"/>
        <v>0</v>
      </c>
      <c r="O416" s="55">
        <f t="shared" si="234"/>
        <v>0</v>
      </c>
      <c r="P416" s="290">
        <f t="shared" si="241"/>
        <v>0</v>
      </c>
      <c r="Q416" s="54">
        <v>0.72</v>
      </c>
      <c r="R416" s="55">
        <f t="shared" si="242"/>
        <v>0</v>
      </c>
      <c r="S416" s="57">
        <v>1.1879999999999999</v>
      </c>
      <c r="T416" s="55">
        <f>F416*S416</f>
        <v>0</v>
      </c>
      <c r="U416" s="187" t="str">
        <f t="shared" si="240"/>
        <v xml:space="preserve"> </v>
      </c>
      <c r="V416" s="188"/>
      <c r="W416" s="189"/>
      <c r="X416" s="190"/>
      <c r="Y416" s="59">
        <f t="shared" si="235"/>
        <v>0</v>
      </c>
      <c r="Z416" s="191">
        <f t="shared" si="224"/>
        <v>0</v>
      </c>
      <c r="AA416" s="190">
        <f t="shared" si="236"/>
        <v>8.3000000000000007</v>
      </c>
      <c r="AB416" s="190">
        <f t="shared" si="237"/>
        <v>5.8100000000000005</v>
      </c>
      <c r="AC416" s="320">
        <v>0.7</v>
      </c>
      <c r="AD416" s="369">
        <f t="shared" si="239"/>
        <v>5.8100000000000005</v>
      </c>
      <c r="AE416" s="193">
        <f t="shared" si="238"/>
        <v>0</v>
      </c>
      <c r="AF416" s="194">
        <v>0.14000000000000001</v>
      </c>
      <c r="AG416" s="113">
        <f t="shared" si="243"/>
        <v>0</v>
      </c>
      <c r="AH416" s="11">
        <f t="shared" si="244"/>
        <v>0</v>
      </c>
      <c r="AI416" s="11"/>
      <c r="AJ416" s="11">
        <f t="shared" si="245"/>
        <v>0</v>
      </c>
      <c r="AK416" s="11"/>
      <c r="AL416" s="11">
        <f t="shared" si="246"/>
        <v>0</v>
      </c>
      <c r="AN416" s="11">
        <f t="shared" si="247"/>
        <v>0</v>
      </c>
      <c r="AO416" s="12">
        <f t="shared" si="248"/>
        <v>0</v>
      </c>
    </row>
    <row r="417" spans="1:41" ht="24.75" customHeight="1" thickBot="1" x14ac:dyDescent="0.25">
      <c r="A417" s="12" t="s">
        <v>26</v>
      </c>
      <c r="B417" s="324" t="s">
        <v>11</v>
      </c>
      <c r="C417" s="430" t="s">
        <v>517</v>
      </c>
      <c r="D417" s="105" t="s">
        <v>345</v>
      </c>
      <c r="E417" s="25" t="s">
        <v>5</v>
      </c>
      <c r="F417" s="380"/>
      <c r="G417" s="107"/>
      <c r="H417" s="27">
        <f t="shared" si="221"/>
        <v>365</v>
      </c>
      <c r="I417" s="108"/>
      <c r="J417" s="29">
        <v>9.9</v>
      </c>
      <c r="K417" s="30">
        <v>0.8</v>
      </c>
      <c r="L417" s="31">
        <f t="shared" ref="L417:L432" si="249">AD417</f>
        <v>7.9200000000000008</v>
      </c>
      <c r="M417" s="31">
        <v>3.6</v>
      </c>
      <c r="N417" s="33">
        <f t="shared" si="233"/>
        <v>0</v>
      </c>
      <c r="O417" s="33">
        <f t="shared" ref="O417:O432" si="250">L417*F417</f>
        <v>0</v>
      </c>
      <c r="P417" s="349">
        <f t="shared" si="241"/>
        <v>0</v>
      </c>
      <c r="Q417" s="31">
        <v>1.62</v>
      </c>
      <c r="R417" s="33">
        <f t="shared" si="242"/>
        <v>0</v>
      </c>
      <c r="S417" s="35"/>
      <c r="T417" s="33"/>
      <c r="U417" s="36" t="str">
        <f t="shared" si="240"/>
        <v xml:space="preserve"> </v>
      </c>
      <c r="V417" s="37"/>
      <c r="W417" s="147"/>
      <c r="X417" s="11"/>
      <c r="Y417" s="39">
        <f t="shared" ref="Y417:Y432" si="251">J417*(G417*I417)/365</f>
        <v>0</v>
      </c>
      <c r="Z417" s="180">
        <f t="shared" si="224"/>
        <v>0</v>
      </c>
      <c r="AA417" s="11">
        <f t="shared" ref="AA417:AA432" si="252">J417*(H417+(G417*(1-I417)))/365</f>
        <v>9.9</v>
      </c>
      <c r="AB417" s="11">
        <f t="shared" ref="AB417:AB432" si="253">AA417*K417</f>
        <v>7.9200000000000008</v>
      </c>
      <c r="AC417" s="43">
        <v>0.7</v>
      </c>
      <c r="AD417" s="44">
        <f t="shared" si="239"/>
        <v>7.9200000000000008</v>
      </c>
      <c r="AE417" s="12">
        <f t="shared" ref="AE417:AE432" si="254">F417*J417</f>
        <v>0</v>
      </c>
      <c r="AF417" s="156">
        <v>0.14000000000000001</v>
      </c>
      <c r="AG417" s="157">
        <f t="shared" si="243"/>
        <v>0</v>
      </c>
      <c r="AH417" s="11">
        <f t="shared" si="244"/>
        <v>0</v>
      </c>
      <c r="AI417" s="11"/>
      <c r="AJ417" s="11">
        <f t="shared" si="245"/>
        <v>0</v>
      </c>
      <c r="AK417" s="11"/>
      <c r="AL417" s="11">
        <f t="shared" si="246"/>
        <v>0</v>
      </c>
      <c r="AN417" s="11">
        <f t="shared" si="247"/>
        <v>0</v>
      </c>
      <c r="AO417" s="12">
        <f t="shared" si="248"/>
        <v>0</v>
      </c>
    </row>
    <row r="418" spans="1:41" ht="25.5" thickTop="1" thickBot="1" x14ac:dyDescent="0.25">
      <c r="A418" s="12" t="s">
        <v>26</v>
      </c>
      <c r="B418" s="324" t="s">
        <v>11</v>
      </c>
      <c r="C418" s="425" t="s">
        <v>517</v>
      </c>
      <c r="D418" s="71" t="s">
        <v>346</v>
      </c>
      <c r="E418" s="72" t="s">
        <v>6</v>
      </c>
      <c r="F418" s="382"/>
      <c r="G418" s="109"/>
      <c r="H418" s="74">
        <f t="shared" si="221"/>
        <v>365</v>
      </c>
      <c r="I418" s="110"/>
      <c r="J418" s="76">
        <v>9.9</v>
      </c>
      <c r="K418" s="77">
        <v>0.7</v>
      </c>
      <c r="L418" s="78">
        <f t="shared" si="249"/>
        <v>6.93</v>
      </c>
      <c r="M418" s="78">
        <v>3.6</v>
      </c>
      <c r="N418" s="80">
        <f t="shared" si="233"/>
        <v>0</v>
      </c>
      <c r="O418" s="80">
        <f t="shared" si="250"/>
        <v>0</v>
      </c>
      <c r="P418" s="264">
        <f t="shared" si="241"/>
        <v>0</v>
      </c>
      <c r="Q418" s="78">
        <v>0.72</v>
      </c>
      <c r="R418" s="80">
        <f t="shared" si="242"/>
        <v>0</v>
      </c>
      <c r="S418" s="82">
        <v>1.1879999999999999</v>
      </c>
      <c r="T418" s="80">
        <f>F418*S418</f>
        <v>0</v>
      </c>
      <c r="U418" s="36" t="str">
        <f t="shared" si="240"/>
        <v xml:space="preserve"> </v>
      </c>
      <c r="V418" s="37"/>
      <c r="W418" s="147"/>
      <c r="X418" s="11"/>
      <c r="Y418" s="39">
        <f t="shared" si="251"/>
        <v>0</v>
      </c>
      <c r="Z418" s="180">
        <f t="shared" si="224"/>
        <v>0</v>
      </c>
      <c r="AA418" s="11">
        <f t="shared" si="252"/>
        <v>9.9</v>
      </c>
      <c r="AB418" s="11">
        <f t="shared" si="253"/>
        <v>6.93</v>
      </c>
      <c r="AC418" s="43">
        <v>0.7</v>
      </c>
      <c r="AD418" s="44">
        <f t="shared" si="239"/>
        <v>6.93</v>
      </c>
      <c r="AE418" s="12">
        <f t="shared" si="254"/>
        <v>0</v>
      </c>
      <c r="AF418" s="45">
        <v>0.14000000000000001</v>
      </c>
      <c r="AG418" s="46">
        <f t="shared" si="243"/>
        <v>0</v>
      </c>
      <c r="AH418" s="11">
        <f t="shared" si="244"/>
        <v>0</v>
      </c>
      <c r="AI418" s="11"/>
      <c r="AJ418" s="11">
        <f t="shared" si="245"/>
        <v>0</v>
      </c>
      <c r="AK418" s="11"/>
      <c r="AL418" s="11">
        <f t="shared" si="246"/>
        <v>0</v>
      </c>
      <c r="AN418" s="11">
        <f t="shared" si="247"/>
        <v>0</v>
      </c>
      <c r="AO418" s="12">
        <f t="shared" si="248"/>
        <v>0</v>
      </c>
    </row>
    <row r="419" spans="1:41" ht="25.5" thickTop="1" thickBot="1" x14ac:dyDescent="0.25">
      <c r="A419" s="12" t="s">
        <v>26</v>
      </c>
      <c r="B419" s="324" t="s">
        <v>11</v>
      </c>
      <c r="C419" s="425" t="s">
        <v>517</v>
      </c>
      <c r="D419" s="71" t="s">
        <v>347</v>
      </c>
      <c r="E419" s="92" t="s">
        <v>5</v>
      </c>
      <c r="F419" s="382"/>
      <c r="G419" s="109"/>
      <c r="H419" s="74">
        <f t="shared" si="221"/>
        <v>365</v>
      </c>
      <c r="I419" s="110"/>
      <c r="J419" s="76">
        <v>8.8000000000000007</v>
      </c>
      <c r="K419" s="77">
        <v>0.8</v>
      </c>
      <c r="L419" s="78">
        <f t="shared" si="249"/>
        <v>7.0400000000000009</v>
      </c>
      <c r="M419" s="78">
        <v>3.2</v>
      </c>
      <c r="N419" s="80">
        <f t="shared" si="233"/>
        <v>0</v>
      </c>
      <c r="O419" s="80">
        <f t="shared" si="250"/>
        <v>0</v>
      </c>
      <c r="P419" s="264">
        <f t="shared" si="241"/>
        <v>0</v>
      </c>
      <c r="Q419" s="78">
        <v>1.62</v>
      </c>
      <c r="R419" s="80">
        <f t="shared" si="242"/>
        <v>0</v>
      </c>
      <c r="S419" s="82"/>
      <c r="T419" s="80"/>
      <c r="U419" s="36" t="str">
        <f t="shared" si="240"/>
        <v xml:space="preserve"> </v>
      </c>
      <c r="V419" s="37"/>
      <c r="W419" s="147"/>
      <c r="X419" s="11"/>
      <c r="Y419" s="39">
        <f t="shared" si="251"/>
        <v>0</v>
      </c>
      <c r="Z419" s="180">
        <f t="shared" si="224"/>
        <v>0</v>
      </c>
      <c r="AA419" s="11">
        <f t="shared" si="252"/>
        <v>8.8000000000000007</v>
      </c>
      <c r="AB419" s="11">
        <f t="shared" si="253"/>
        <v>7.0400000000000009</v>
      </c>
      <c r="AC419" s="43">
        <v>0.7</v>
      </c>
      <c r="AD419" s="44">
        <f t="shared" si="239"/>
        <v>7.0400000000000009</v>
      </c>
      <c r="AE419" s="12">
        <f t="shared" si="254"/>
        <v>0</v>
      </c>
      <c r="AF419" s="45">
        <v>0.14000000000000001</v>
      </c>
      <c r="AG419" s="46">
        <f t="shared" si="243"/>
        <v>0</v>
      </c>
      <c r="AH419" s="11">
        <f t="shared" si="244"/>
        <v>0</v>
      </c>
      <c r="AI419" s="11"/>
      <c r="AJ419" s="11">
        <f t="shared" si="245"/>
        <v>0</v>
      </c>
      <c r="AK419" s="11"/>
      <c r="AL419" s="11">
        <f t="shared" si="246"/>
        <v>0</v>
      </c>
      <c r="AN419" s="11">
        <f t="shared" si="247"/>
        <v>0</v>
      </c>
      <c r="AO419" s="12">
        <f t="shared" si="248"/>
        <v>0</v>
      </c>
    </row>
    <row r="420" spans="1:41" ht="25.5" thickTop="1" thickBot="1" x14ac:dyDescent="0.25">
      <c r="A420" s="12" t="s">
        <v>26</v>
      </c>
      <c r="B420" s="324" t="s">
        <v>11</v>
      </c>
      <c r="C420" s="426" t="s">
        <v>517</v>
      </c>
      <c r="D420" s="95" t="s">
        <v>347</v>
      </c>
      <c r="E420" s="48" t="s">
        <v>6</v>
      </c>
      <c r="F420" s="381"/>
      <c r="G420" s="111"/>
      <c r="H420" s="50">
        <f t="shared" si="221"/>
        <v>365</v>
      </c>
      <c r="I420" s="112"/>
      <c r="J420" s="52">
        <v>8.8000000000000007</v>
      </c>
      <c r="K420" s="53">
        <v>0.7</v>
      </c>
      <c r="L420" s="54">
        <f t="shared" si="249"/>
        <v>6.16</v>
      </c>
      <c r="M420" s="54">
        <v>3.2</v>
      </c>
      <c r="N420" s="55">
        <f t="shared" si="233"/>
        <v>0</v>
      </c>
      <c r="O420" s="55">
        <f t="shared" si="250"/>
        <v>0</v>
      </c>
      <c r="P420" s="290">
        <f t="shared" si="241"/>
        <v>0</v>
      </c>
      <c r="Q420" s="54">
        <v>0.72</v>
      </c>
      <c r="R420" s="55">
        <f t="shared" si="242"/>
        <v>0</v>
      </c>
      <c r="S420" s="57">
        <v>1.1879999999999999</v>
      </c>
      <c r="T420" s="55">
        <f>F420*S420</f>
        <v>0</v>
      </c>
      <c r="U420" s="187" t="str">
        <f t="shared" si="240"/>
        <v xml:space="preserve"> </v>
      </c>
      <c r="V420" s="188"/>
      <c r="W420" s="189"/>
      <c r="X420" s="190"/>
      <c r="Y420" s="59">
        <f t="shared" si="251"/>
        <v>0</v>
      </c>
      <c r="Z420" s="191">
        <f t="shared" si="224"/>
        <v>0</v>
      </c>
      <c r="AA420" s="190">
        <f t="shared" si="252"/>
        <v>8.8000000000000007</v>
      </c>
      <c r="AB420" s="190">
        <f t="shared" si="253"/>
        <v>6.16</v>
      </c>
      <c r="AC420" s="320">
        <v>0.7</v>
      </c>
      <c r="AD420" s="369">
        <f t="shared" si="239"/>
        <v>6.16</v>
      </c>
      <c r="AE420" s="193">
        <f t="shared" si="254"/>
        <v>0</v>
      </c>
      <c r="AF420" s="194">
        <v>0.14000000000000001</v>
      </c>
      <c r="AG420" s="113">
        <f t="shared" si="243"/>
        <v>0</v>
      </c>
      <c r="AH420" s="11">
        <f t="shared" si="244"/>
        <v>0</v>
      </c>
      <c r="AI420" s="11"/>
      <c r="AJ420" s="11">
        <f t="shared" si="245"/>
        <v>0</v>
      </c>
      <c r="AK420" s="11"/>
      <c r="AL420" s="11">
        <f t="shared" si="246"/>
        <v>0</v>
      </c>
      <c r="AN420" s="11">
        <f t="shared" si="247"/>
        <v>0</v>
      </c>
      <c r="AO420" s="12">
        <f t="shared" si="248"/>
        <v>0</v>
      </c>
    </row>
    <row r="421" spans="1:41" ht="24.75" customHeight="1" thickBot="1" x14ac:dyDescent="0.25">
      <c r="A421" s="12" t="s">
        <v>26</v>
      </c>
      <c r="B421" s="324" t="s">
        <v>11</v>
      </c>
      <c r="C421" s="430" t="s">
        <v>517</v>
      </c>
      <c r="D421" s="105" t="s">
        <v>167</v>
      </c>
      <c r="E421" s="25" t="s">
        <v>5</v>
      </c>
      <c r="F421" s="380"/>
      <c r="G421" s="107"/>
      <c r="H421" s="27">
        <f t="shared" si="221"/>
        <v>365</v>
      </c>
      <c r="I421" s="108"/>
      <c r="J421" s="29">
        <v>11.3</v>
      </c>
      <c r="K421" s="30">
        <v>0.8</v>
      </c>
      <c r="L421" s="31">
        <f t="shared" si="249"/>
        <v>9.0400000000000009</v>
      </c>
      <c r="M421" s="31">
        <v>4.5999999999999996</v>
      </c>
      <c r="N421" s="33">
        <f t="shared" si="233"/>
        <v>0</v>
      </c>
      <c r="O421" s="33">
        <f t="shared" si="250"/>
        <v>0</v>
      </c>
      <c r="P421" s="349">
        <f t="shared" si="241"/>
        <v>0</v>
      </c>
      <c r="Q421" s="31">
        <v>1.92</v>
      </c>
      <c r="R421" s="33">
        <f t="shared" si="242"/>
        <v>0</v>
      </c>
      <c r="S421" s="35"/>
      <c r="T421" s="33"/>
      <c r="U421" s="36" t="str">
        <f t="shared" si="240"/>
        <v xml:space="preserve"> </v>
      </c>
      <c r="V421" s="37"/>
      <c r="W421" s="147"/>
      <c r="X421" s="11"/>
      <c r="Y421" s="39">
        <f t="shared" si="251"/>
        <v>0</v>
      </c>
      <c r="Z421" s="180">
        <f t="shared" si="224"/>
        <v>0</v>
      </c>
      <c r="AA421" s="11">
        <f t="shared" si="252"/>
        <v>11.3</v>
      </c>
      <c r="AB421" s="11">
        <f t="shared" si="253"/>
        <v>9.0400000000000009</v>
      </c>
      <c r="AC421" s="43">
        <v>0.7</v>
      </c>
      <c r="AD421" s="44">
        <f t="shared" si="239"/>
        <v>9.0400000000000009</v>
      </c>
      <c r="AE421" s="12">
        <f t="shared" si="254"/>
        <v>0</v>
      </c>
      <c r="AF421" s="156">
        <v>0.14000000000000001</v>
      </c>
      <c r="AG421" s="157">
        <f t="shared" si="243"/>
        <v>0</v>
      </c>
      <c r="AH421" s="11">
        <f t="shared" si="244"/>
        <v>0</v>
      </c>
      <c r="AI421" s="11"/>
      <c r="AJ421" s="11">
        <f t="shared" si="245"/>
        <v>0</v>
      </c>
      <c r="AK421" s="11"/>
      <c r="AL421" s="11">
        <f t="shared" si="246"/>
        <v>0</v>
      </c>
      <c r="AN421" s="11">
        <f t="shared" si="247"/>
        <v>0</v>
      </c>
      <c r="AO421" s="12">
        <f t="shared" si="248"/>
        <v>0</v>
      </c>
    </row>
    <row r="422" spans="1:41" ht="25.5" thickTop="1" thickBot="1" x14ac:dyDescent="0.25">
      <c r="A422" s="12" t="s">
        <v>26</v>
      </c>
      <c r="B422" s="324" t="s">
        <v>11</v>
      </c>
      <c r="C422" s="425" t="s">
        <v>517</v>
      </c>
      <c r="D422" s="71" t="s">
        <v>168</v>
      </c>
      <c r="E422" s="92" t="s">
        <v>5</v>
      </c>
      <c r="F422" s="382"/>
      <c r="G422" s="109"/>
      <c r="H422" s="74">
        <f t="shared" si="221"/>
        <v>365</v>
      </c>
      <c r="I422" s="110"/>
      <c r="J422" s="76">
        <v>10.9</v>
      </c>
      <c r="K422" s="77">
        <v>0.8</v>
      </c>
      <c r="L422" s="78">
        <f t="shared" si="249"/>
        <v>8.7200000000000006</v>
      </c>
      <c r="M422" s="78">
        <v>4.0999999999999996</v>
      </c>
      <c r="N422" s="80">
        <f t="shared" si="233"/>
        <v>0</v>
      </c>
      <c r="O422" s="80">
        <f t="shared" si="250"/>
        <v>0</v>
      </c>
      <c r="P422" s="264">
        <f t="shared" si="241"/>
        <v>0</v>
      </c>
      <c r="Q422" s="78">
        <v>1.92</v>
      </c>
      <c r="R422" s="80">
        <f t="shared" si="242"/>
        <v>0</v>
      </c>
      <c r="S422" s="82"/>
      <c r="T422" s="80"/>
      <c r="U422" s="36" t="str">
        <f t="shared" si="240"/>
        <v xml:space="preserve"> </v>
      </c>
      <c r="V422" s="37"/>
      <c r="W422" s="147"/>
      <c r="X422" s="11"/>
      <c r="Y422" s="39">
        <f t="shared" si="251"/>
        <v>0</v>
      </c>
      <c r="Z422" s="180">
        <f t="shared" si="224"/>
        <v>0</v>
      </c>
      <c r="AA422" s="11">
        <f t="shared" si="252"/>
        <v>10.9</v>
      </c>
      <c r="AB422" s="11">
        <f t="shared" si="253"/>
        <v>8.7200000000000006</v>
      </c>
      <c r="AC422" s="43">
        <v>0.7</v>
      </c>
      <c r="AD422" s="44">
        <f t="shared" si="239"/>
        <v>8.7200000000000006</v>
      </c>
      <c r="AE422" s="12">
        <f t="shared" si="254"/>
        <v>0</v>
      </c>
      <c r="AF422" s="45">
        <v>0.14000000000000001</v>
      </c>
      <c r="AG422" s="46">
        <f t="shared" si="243"/>
        <v>0</v>
      </c>
      <c r="AH422" s="11">
        <f t="shared" si="244"/>
        <v>0</v>
      </c>
      <c r="AI422" s="11"/>
      <c r="AJ422" s="11">
        <f t="shared" si="245"/>
        <v>0</v>
      </c>
      <c r="AK422" s="11"/>
      <c r="AL422" s="11">
        <f t="shared" si="246"/>
        <v>0</v>
      </c>
      <c r="AN422" s="11">
        <f t="shared" si="247"/>
        <v>0</v>
      </c>
      <c r="AO422" s="12">
        <f t="shared" si="248"/>
        <v>0</v>
      </c>
    </row>
    <row r="423" spans="1:41" ht="25.5" thickTop="1" thickBot="1" x14ac:dyDescent="0.25">
      <c r="A423" s="12" t="s">
        <v>26</v>
      </c>
      <c r="B423" s="324" t="s">
        <v>11</v>
      </c>
      <c r="C423" s="425" t="s">
        <v>517</v>
      </c>
      <c r="D423" s="71" t="s">
        <v>348</v>
      </c>
      <c r="E423" s="92" t="s">
        <v>5</v>
      </c>
      <c r="F423" s="382"/>
      <c r="G423" s="109"/>
      <c r="H423" s="74">
        <f t="shared" si="221"/>
        <v>365</v>
      </c>
      <c r="I423" s="110"/>
      <c r="J423" s="76">
        <v>9.3000000000000007</v>
      </c>
      <c r="K423" s="77">
        <v>0.8</v>
      </c>
      <c r="L423" s="78">
        <f t="shared" si="249"/>
        <v>7.4400000000000013</v>
      </c>
      <c r="M423" s="78">
        <v>3.4</v>
      </c>
      <c r="N423" s="80">
        <f t="shared" si="233"/>
        <v>0</v>
      </c>
      <c r="O423" s="80">
        <f t="shared" si="250"/>
        <v>0</v>
      </c>
      <c r="P423" s="264">
        <f t="shared" si="241"/>
        <v>0</v>
      </c>
      <c r="Q423" s="78">
        <v>1.92</v>
      </c>
      <c r="R423" s="80">
        <f t="shared" si="242"/>
        <v>0</v>
      </c>
      <c r="S423" s="82"/>
      <c r="T423" s="80"/>
      <c r="U423" s="36" t="str">
        <f t="shared" si="240"/>
        <v xml:space="preserve"> </v>
      </c>
      <c r="V423" s="37"/>
      <c r="W423" s="147"/>
      <c r="X423" s="11"/>
      <c r="Y423" s="39">
        <f t="shared" si="251"/>
        <v>0</v>
      </c>
      <c r="Z423" s="180">
        <f t="shared" si="224"/>
        <v>0</v>
      </c>
      <c r="AA423" s="11">
        <f t="shared" si="252"/>
        <v>9.3000000000000007</v>
      </c>
      <c r="AB423" s="11">
        <f t="shared" si="253"/>
        <v>7.4400000000000013</v>
      </c>
      <c r="AC423" s="43">
        <v>0.7</v>
      </c>
      <c r="AD423" s="44">
        <f t="shared" si="239"/>
        <v>7.4400000000000013</v>
      </c>
      <c r="AE423" s="12">
        <f t="shared" si="254"/>
        <v>0</v>
      </c>
      <c r="AF423" s="45">
        <v>0.14000000000000001</v>
      </c>
      <c r="AG423" s="46">
        <f t="shared" si="243"/>
        <v>0</v>
      </c>
      <c r="AH423" s="11">
        <f t="shared" si="244"/>
        <v>0</v>
      </c>
      <c r="AI423" s="11"/>
      <c r="AJ423" s="11">
        <f t="shared" si="245"/>
        <v>0</v>
      </c>
      <c r="AK423" s="11"/>
      <c r="AL423" s="11">
        <f t="shared" si="246"/>
        <v>0</v>
      </c>
      <c r="AN423" s="11">
        <f t="shared" si="247"/>
        <v>0</v>
      </c>
      <c r="AO423" s="12">
        <f t="shared" si="248"/>
        <v>0</v>
      </c>
    </row>
    <row r="424" spans="1:41" ht="25.5" thickTop="1" thickBot="1" x14ac:dyDescent="0.25">
      <c r="A424" s="12" t="s">
        <v>26</v>
      </c>
      <c r="B424" s="324" t="s">
        <v>11</v>
      </c>
      <c r="C424" s="426" t="s">
        <v>517</v>
      </c>
      <c r="D424" s="95" t="s">
        <v>349</v>
      </c>
      <c r="E424" s="223" t="s">
        <v>5</v>
      </c>
      <c r="F424" s="381"/>
      <c r="G424" s="111"/>
      <c r="H424" s="50">
        <f t="shared" si="221"/>
        <v>365</v>
      </c>
      <c r="I424" s="112"/>
      <c r="J424" s="52">
        <v>8.0299999999999994</v>
      </c>
      <c r="K424" s="53">
        <v>0.8</v>
      </c>
      <c r="L424" s="54">
        <f t="shared" si="249"/>
        <v>6.4239999999999995</v>
      </c>
      <c r="M424" s="54">
        <v>3</v>
      </c>
      <c r="N424" s="55">
        <f t="shared" si="233"/>
        <v>0</v>
      </c>
      <c r="O424" s="55">
        <f t="shared" si="250"/>
        <v>0</v>
      </c>
      <c r="P424" s="290">
        <f t="shared" si="241"/>
        <v>0</v>
      </c>
      <c r="Q424" s="54">
        <v>1.92</v>
      </c>
      <c r="R424" s="55">
        <f t="shared" si="242"/>
        <v>0</v>
      </c>
      <c r="S424" s="57"/>
      <c r="T424" s="55"/>
      <c r="U424" s="187" t="str">
        <f t="shared" si="240"/>
        <v xml:space="preserve"> </v>
      </c>
      <c r="V424" s="188"/>
      <c r="W424" s="189"/>
      <c r="X424" s="190"/>
      <c r="Y424" s="59">
        <f t="shared" si="251"/>
        <v>0</v>
      </c>
      <c r="Z424" s="191">
        <f t="shared" si="224"/>
        <v>0</v>
      </c>
      <c r="AA424" s="190">
        <f t="shared" si="252"/>
        <v>8.0299999999999994</v>
      </c>
      <c r="AB424" s="190">
        <f t="shared" si="253"/>
        <v>6.4239999999999995</v>
      </c>
      <c r="AC424" s="320">
        <v>0.7</v>
      </c>
      <c r="AD424" s="369">
        <f t="shared" si="239"/>
        <v>6.4239999999999995</v>
      </c>
      <c r="AE424" s="193">
        <f t="shared" si="254"/>
        <v>0</v>
      </c>
      <c r="AF424" s="194">
        <v>0.14000000000000001</v>
      </c>
      <c r="AG424" s="113">
        <f t="shared" si="243"/>
        <v>0</v>
      </c>
      <c r="AH424" s="11">
        <f t="shared" si="244"/>
        <v>0</v>
      </c>
      <c r="AI424" s="11"/>
      <c r="AJ424" s="11">
        <f t="shared" si="245"/>
        <v>0</v>
      </c>
      <c r="AK424" s="11"/>
      <c r="AL424" s="11">
        <f t="shared" si="246"/>
        <v>0</v>
      </c>
      <c r="AN424" s="11">
        <f t="shared" si="247"/>
        <v>0</v>
      </c>
      <c r="AO424" s="12">
        <f t="shared" si="248"/>
        <v>0</v>
      </c>
    </row>
    <row r="425" spans="1:41" ht="24.75" customHeight="1" thickBot="1" x14ac:dyDescent="0.25">
      <c r="A425" s="12" t="s">
        <v>26</v>
      </c>
      <c r="B425" s="324" t="s">
        <v>11</v>
      </c>
      <c r="C425" s="430" t="s">
        <v>517</v>
      </c>
      <c r="D425" s="105" t="s">
        <v>350</v>
      </c>
      <c r="E425" s="25" t="s">
        <v>5</v>
      </c>
      <c r="F425" s="380"/>
      <c r="G425" s="107"/>
      <c r="H425" s="27">
        <f t="shared" si="221"/>
        <v>365</v>
      </c>
      <c r="I425" s="108"/>
      <c r="J425" s="29">
        <v>9.9</v>
      </c>
      <c r="K425" s="30">
        <v>0.8</v>
      </c>
      <c r="L425" s="31">
        <f t="shared" si="249"/>
        <v>7.9200000000000008</v>
      </c>
      <c r="M425" s="31">
        <v>3.6</v>
      </c>
      <c r="N425" s="33">
        <f t="shared" si="233"/>
        <v>0</v>
      </c>
      <c r="O425" s="33">
        <f t="shared" si="250"/>
        <v>0</v>
      </c>
      <c r="P425" s="349">
        <f t="shared" si="241"/>
        <v>0</v>
      </c>
      <c r="Q425" s="31">
        <v>1.92</v>
      </c>
      <c r="R425" s="33">
        <f t="shared" si="242"/>
        <v>0</v>
      </c>
      <c r="S425" s="35"/>
      <c r="T425" s="33"/>
      <c r="U425" s="36" t="str">
        <f t="shared" si="240"/>
        <v xml:space="preserve"> </v>
      </c>
      <c r="V425" s="37"/>
      <c r="W425" s="147"/>
      <c r="X425" s="11"/>
      <c r="Y425" s="39">
        <f t="shared" si="251"/>
        <v>0</v>
      </c>
      <c r="Z425" s="180">
        <f t="shared" si="224"/>
        <v>0</v>
      </c>
      <c r="AA425" s="11">
        <f t="shared" si="252"/>
        <v>9.9</v>
      </c>
      <c r="AB425" s="11">
        <f t="shared" si="253"/>
        <v>7.9200000000000008</v>
      </c>
      <c r="AC425" s="43">
        <v>0.7</v>
      </c>
      <c r="AD425" s="44">
        <f t="shared" si="239"/>
        <v>7.9200000000000008</v>
      </c>
      <c r="AE425" s="12">
        <f t="shared" si="254"/>
        <v>0</v>
      </c>
      <c r="AF425" s="156">
        <v>0.14000000000000001</v>
      </c>
      <c r="AG425" s="157">
        <f t="shared" si="243"/>
        <v>0</v>
      </c>
      <c r="AH425" s="11">
        <f t="shared" si="244"/>
        <v>0</v>
      </c>
      <c r="AI425" s="11"/>
      <c r="AJ425" s="11">
        <f t="shared" si="245"/>
        <v>0</v>
      </c>
      <c r="AK425" s="11"/>
      <c r="AL425" s="11">
        <f t="shared" si="246"/>
        <v>0</v>
      </c>
      <c r="AN425" s="11">
        <f t="shared" si="247"/>
        <v>0</v>
      </c>
      <c r="AO425" s="12">
        <f t="shared" si="248"/>
        <v>0</v>
      </c>
    </row>
    <row r="426" spans="1:41" ht="25.5" thickTop="1" thickBot="1" x14ac:dyDescent="0.25">
      <c r="A426" s="12" t="s">
        <v>26</v>
      </c>
      <c r="B426" s="324" t="s">
        <v>11</v>
      </c>
      <c r="C426" s="426" t="s">
        <v>517</v>
      </c>
      <c r="D426" s="95" t="s">
        <v>351</v>
      </c>
      <c r="E426" s="223" t="s">
        <v>5</v>
      </c>
      <c r="F426" s="381"/>
      <c r="G426" s="111"/>
      <c r="H426" s="50">
        <f t="shared" ref="H426:H482" si="255">365-G426</f>
        <v>365</v>
      </c>
      <c r="I426" s="112"/>
      <c r="J426" s="52">
        <v>8.8000000000000007</v>
      </c>
      <c r="K426" s="53">
        <v>0.8</v>
      </c>
      <c r="L426" s="54">
        <f t="shared" si="249"/>
        <v>7.0400000000000009</v>
      </c>
      <c r="M426" s="54">
        <v>3.2</v>
      </c>
      <c r="N426" s="55">
        <f t="shared" si="233"/>
        <v>0</v>
      </c>
      <c r="O426" s="55">
        <f t="shared" si="250"/>
        <v>0</v>
      </c>
      <c r="P426" s="290">
        <f t="shared" si="241"/>
        <v>0</v>
      </c>
      <c r="Q426" s="54">
        <v>1.92</v>
      </c>
      <c r="R426" s="55">
        <f t="shared" si="242"/>
        <v>0</v>
      </c>
      <c r="S426" s="57"/>
      <c r="T426" s="55"/>
      <c r="U426" s="187" t="str">
        <f t="shared" si="240"/>
        <v xml:space="preserve"> </v>
      </c>
      <c r="V426" s="188"/>
      <c r="W426" s="189"/>
      <c r="X426" s="190"/>
      <c r="Y426" s="59">
        <f t="shared" si="251"/>
        <v>0</v>
      </c>
      <c r="Z426" s="191">
        <f t="shared" si="224"/>
        <v>0</v>
      </c>
      <c r="AA426" s="190">
        <f t="shared" si="252"/>
        <v>8.8000000000000007</v>
      </c>
      <c r="AB426" s="190">
        <f t="shared" si="253"/>
        <v>7.0400000000000009</v>
      </c>
      <c r="AC426" s="320">
        <v>0.7</v>
      </c>
      <c r="AD426" s="369">
        <f t="shared" si="239"/>
        <v>7.0400000000000009</v>
      </c>
      <c r="AE426" s="193">
        <f t="shared" si="254"/>
        <v>0</v>
      </c>
      <c r="AF426" s="194">
        <v>0.14000000000000001</v>
      </c>
      <c r="AG426" s="113">
        <f t="shared" si="243"/>
        <v>0</v>
      </c>
      <c r="AH426" s="11">
        <f t="shared" si="244"/>
        <v>0</v>
      </c>
      <c r="AI426" s="11"/>
      <c r="AJ426" s="11">
        <f t="shared" si="245"/>
        <v>0</v>
      </c>
      <c r="AK426" s="11"/>
      <c r="AL426" s="11">
        <f t="shared" si="246"/>
        <v>0</v>
      </c>
      <c r="AN426" s="11">
        <f t="shared" si="247"/>
        <v>0</v>
      </c>
      <c r="AO426" s="12">
        <f t="shared" si="248"/>
        <v>0</v>
      </c>
    </row>
    <row r="427" spans="1:41" ht="23.45" customHeight="1" thickBot="1" x14ac:dyDescent="0.25">
      <c r="A427" s="12" t="s">
        <v>26</v>
      </c>
      <c r="B427" s="324" t="s">
        <v>11</v>
      </c>
      <c r="C427" s="430" t="s">
        <v>517</v>
      </c>
      <c r="D427" s="105" t="s">
        <v>169</v>
      </c>
      <c r="E427" s="25" t="s">
        <v>5</v>
      </c>
      <c r="F427" s="380"/>
      <c r="G427" s="107"/>
      <c r="H427" s="27">
        <f t="shared" si="255"/>
        <v>365</v>
      </c>
      <c r="I427" s="108"/>
      <c r="J427" s="29">
        <v>11.3</v>
      </c>
      <c r="K427" s="30">
        <v>0.8</v>
      </c>
      <c r="L427" s="31">
        <f t="shared" si="249"/>
        <v>9.0400000000000009</v>
      </c>
      <c r="M427" s="31">
        <v>4.5999999999999996</v>
      </c>
      <c r="N427" s="33">
        <f t="shared" si="233"/>
        <v>0</v>
      </c>
      <c r="O427" s="33">
        <f t="shared" si="250"/>
        <v>0</v>
      </c>
      <c r="P427" s="349">
        <f t="shared" si="241"/>
        <v>0</v>
      </c>
      <c r="Q427" s="31">
        <v>1.32</v>
      </c>
      <c r="R427" s="33">
        <f t="shared" si="242"/>
        <v>0</v>
      </c>
      <c r="S427" s="35"/>
      <c r="T427" s="33"/>
      <c r="U427" s="36" t="str">
        <f t="shared" si="240"/>
        <v xml:space="preserve"> </v>
      </c>
      <c r="V427" s="37"/>
      <c r="W427" s="224"/>
      <c r="X427" s="11"/>
      <c r="Y427" s="39">
        <f t="shared" si="251"/>
        <v>0</v>
      </c>
      <c r="Z427" s="180">
        <f t="shared" si="224"/>
        <v>0</v>
      </c>
      <c r="AA427" s="11">
        <f t="shared" si="252"/>
        <v>11.3</v>
      </c>
      <c r="AB427" s="11">
        <f t="shared" si="253"/>
        <v>9.0400000000000009</v>
      </c>
      <c r="AC427" s="43">
        <v>0.7</v>
      </c>
      <c r="AD427" s="44">
        <f t="shared" si="239"/>
        <v>9.0400000000000009</v>
      </c>
      <c r="AE427" s="12">
        <f t="shared" si="254"/>
        <v>0</v>
      </c>
      <c r="AF427" s="156">
        <v>0.14000000000000001</v>
      </c>
      <c r="AG427" s="157">
        <f t="shared" si="243"/>
        <v>0</v>
      </c>
      <c r="AH427" s="11">
        <f t="shared" si="244"/>
        <v>0</v>
      </c>
      <c r="AI427" s="11"/>
      <c r="AJ427" s="11">
        <f t="shared" si="245"/>
        <v>0</v>
      </c>
      <c r="AK427" s="11"/>
      <c r="AL427" s="11">
        <f t="shared" si="246"/>
        <v>0</v>
      </c>
      <c r="AN427" s="11">
        <f t="shared" si="247"/>
        <v>0</v>
      </c>
      <c r="AO427" s="12">
        <f t="shared" si="248"/>
        <v>0</v>
      </c>
    </row>
    <row r="428" spans="1:41" ht="25.5" thickTop="1" thickBot="1" x14ac:dyDescent="0.25">
      <c r="A428" s="12" t="s">
        <v>26</v>
      </c>
      <c r="B428" s="324" t="s">
        <v>11</v>
      </c>
      <c r="C428" s="425" t="s">
        <v>517</v>
      </c>
      <c r="D428" s="71" t="s">
        <v>170</v>
      </c>
      <c r="E428" s="92" t="s">
        <v>5</v>
      </c>
      <c r="F428" s="382"/>
      <c r="G428" s="109"/>
      <c r="H428" s="74">
        <f t="shared" si="255"/>
        <v>365</v>
      </c>
      <c r="I428" s="110"/>
      <c r="J428" s="76">
        <v>10.9</v>
      </c>
      <c r="K428" s="77">
        <v>0.8</v>
      </c>
      <c r="L428" s="78">
        <f t="shared" si="249"/>
        <v>8.7200000000000006</v>
      </c>
      <c r="M428" s="78">
        <v>4.0999999999999996</v>
      </c>
      <c r="N428" s="80">
        <f t="shared" si="233"/>
        <v>0</v>
      </c>
      <c r="O428" s="80">
        <f t="shared" si="250"/>
        <v>0</v>
      </c>
      <c r="P428" s="264">
        <f t="shared" si="241"/>
        <v>0</v>
      </c>
      <c r="Q428" s="78">
        <v>1.32</v>
      </c>
      <c r="R428" s="80">
        <f t="shared" si="242"/>
        <v>0</v>
      </c>
      <c r="S428" s="82"/>
      <c r="T428" s="80"/>
      <c r="U428" s="36" t="str">
        <f t="shared" si="240"/>
        <v xml:space="preserve"> </v>
      </c>
      <c r="V428" s="37"/>
      <c r="W428" s="224"/>
      <c r="X428" s="11"/>
      <c r="Y428" s="39">
        <f t="shared" si="251"/>
        <v>0</v>
      </c>
      <c r="Z428" s="180">
        <f t="shared" si="224"/>
        <v>0</v>
      </c>
      <c r="AA428" s="11">
        <f t="shared" si="252"/>
        <v>10.9</v>
      </c>
      <c r="AB428" s="11">
        <f t="shared" si="253"/>
        <v>8.7200000000000006</v>
      </c>
      <c r="AC428" s="43">
        <v>0.7</v>
      </c>
      <c r="AD428" s="44">
        <f t="shared" si="239"/>
        <v>8.7200000000000006</v>
      </c>
      <c r="AE428" s="12">
        <f t="shared" si="254"/>
        <v>0</v>
      </c>
      <c r="AF428" s="45">
        <v>0.14000000000000001</v>
      </c>
      <c r="AG428" s="46">
        <f t="shared" si="243"/>
        <v>0</v>
      </c>
      <c r="AH428" s="11">
        <f t="shared" si="244"/>
        <v>0</v>
      </c>
      <c r="AI428" s="11"/>
      <c r="AJ428" s="11">
        <f t="shared" si="245"/>
        <v>0</v>
      </c>
      <c r="AK428" s="11"/>
      <c r="AL428" s="11">
        <f t="shared" si="246"/>
        <v>0</v>
      </c>
      <c r="AN428" s="11">
        <f t="shared" si="247"/>
        <v>0</v>
      </c>
      <c r="AO428" s="12">
        <f t="shared" si="248"/>
        <v>0</v>
      </c>
    </row>
    <row r="429" spans="1:41" ht="25.5" thickTop="1" thickBot="1" x14ac:dyDescent="0.25">
      <c r="A429" s="12" t="s">
        <v>26</v>
      </c>
      <c r="B429" s="324" t="s">
        <v>11</v>
      </c>
      <c r="C429" s="425" t="s">
        <v>517</v>
      </c>
      <c r="D429" s="71" t="s">
        <v>170</v>
      </c>
      <c r="E429" s="92" t="s">
        <v>5</v>
      </c>
      <c r="F429" s="382"/>
      <c r="G429" s="73"/>
      <c r="H429" s="74">
        <f t="shared" si="255"/>
        <v>365</v>
      </c>
      <c r="I429" s="75"/>
      <c r="J429" s="76">
        <v>9.3000000000000007</v>
      </c>
      <c r="K429" s="77">
        <v>0.8</v>
      </c>
      <c r="L429" s="78">
        <f t="shared" si="249"/>
        <v>7.4400000000000013</v>
      </c>
      <c r="M429" s="78">
        <v>3.4</v>
      </c>
      <c r="N429" s="80">
        <f t="shared" si="233"/>
        <v>0</v>
      </c>
      <c r="O429" s="80">
        <f t="shared" si="250"/>
        <v>0</v>
      </c>
      <c r="P429" s="264">
        <f t="shared" si="241"/>
        <v>0</v>
      </c>
      <c r="Q429" s="78">
        <v>1.32</v>
      </c>
      <c r="R429" s="80">
        <f t="shared" si="242"/>
        <v>0</v>
      </c>
      <c r="S429" s="82"/>
      <c r="T429" s="80"/>
      <c r="U429" s="36" t="str">
        <f t="shared" si="240"/>
        <v xml:space="preserve"> </v>
      </c>
      <c r="V429" s="37"/>
      <c r="W429" s="224"/>
      <c r="X429" s="11"/>
      <c r="Y429" s="39">
        <f t="shared" si="251"/>
        <v>0</v>
      </c>
      <c r="Z429" s="180">
        <f t="shared" si="224"/>
        <v>0</v>
      </c>
      <c r="AA429" s="11">
        <f t="shared" si="252"/>
        <v>9.3000000000000007</v>
      </c>
      <c r="AB429" s="11">
        <f t="shared" si="253"/>
        <v>7.4400000000000013</v>
      </c>
      <c r="AC429" s="43">
        <v>0.7</v>
      </c>
      <c r="AD429" s="44">
        <f t="shared" si="239"/>
        <v>7.4400000000000013</v>
      </c>
      <c r="AE429" s="12">
        <f t="shared" si="254"/>
        <v>0</v>
      </c>
      <c r="AF429" s="45">
        <v>0.14000000000000001</v>
      </c>
      <c r="AG429" s="46">
        <f t="shared" si="243"/>
        <v>0</v>
      </c>
      <c r="AH429" s="11">
        <f t="shared" si="244"/>
        <v>0</v>
      </c>
      <c r="AI429" s="11"/>
      <c r="AJ429" s="11">
        <f t="shared" si="245"/>
        <v>0</v>
      </c>
      <c r="AK429" s="11"/>
      <c r="AL429" s="11">
        <f t="shared" si="246"/>
        <v>0</v>
      </c>
      <c r="AN429" s="11">
        <f t="shared" si="247"/>
        <v>0</v>
      </c>
      <c r="AO429" s="12">
        <f t="shared" si="248"/>
        <v>0</v>
      </c>
    </row>
    <row r="430" spans="1:41" ht="25.5" thickTop="1" thickBot="1" x14ac:dyDescent="0.25">
      <c r="A430" s="12" t="s">
        <v>26</v>
      </c>
      <c r="B430" s="324" t="s">
        <v>11</v>
      </c>
      <c r="C430" s="426" t="s">
        <v>517</v>
      </c>
      <c r="D430" s="95" t="s">
        <v>170</v>
      </c>
      <c r="E430" s="223" t="s">
        <v>5</v>
      </c>
      <c r="F430" s="381"/>
      <c r="G430" s="49"/>
      <c r="H430" s="50">
        <f t="shared" si="255"/>
        <v>365</v>
      </c>
      <c r="I430" s="51"/>
      <c r="J430" s="52">
        <v>8</v>
      </c>
      <c r="K430" s="53">
        <v>0.8</v>
      </c>
      <c r="L430" s="54">
        <f t="shared" si="249"/>
        <v>6.4</v>
      </c>
      <c r="M430" s="54">
        <v>3</v>
      </c>
      <c r="N430" s="55">
        <f t="shared" si="233"/>
        <v>0</v>
      </c>
      <c r="O430" s="55">
        <f t="shared" si="250"/>
        <v>0</v>
      </c>
      <c r="P430" s="290">
        <f t="shared" si="241"/>
        <v>0</v>
      </c>
      <c r="Q430" s="54">
        <v>1.32</v>
      </c>
      <c r="R430" s="55">
        <f t="shared" si="242"/>
        <v>0</v>
      </c>
      <c r="S430" s="57"/>
      <c r="T430" s="55"/>
      <c r="U430" s="187" t="str">
        <f t="shared" si="240"/>
        <v xml:space="preserve"> </v>
      </c>
      <c r="V430" s="188"/>
      <c r="W430" s="370"/>
      <c r="X430" s="190"/>
      <c r="Y430" s="59">
        <f t="shared" si="251"/>
        <v>0</v>
      </c>
      <c r="Z430" s="191">
        <f t="shared" si="224"/>
        <v>0</v>
      </c>
      <c r="AA430" s="190">
        <f t="shared" si="252"/>
        <v>8</v>
      </c>
      <c r="AB430" s="190">
        <f t="shared" si="253"/>
        <v>6.4</v>
      </c>
      <c r="AC430" s="320">
        <v>0.7</v>
      </c>
      <c r="AD430" s="369">
        <f t="shared" si="239"/>
        <v>6.4</v>
      </c>
      <c r="AE430" s="193">
        <f t="shared" si="254"/>
        <v>0</v>
      </c>
      <c r="AF430" s="194">
        <v>0.14000000000000001</v>
      </c>
      <c r="AG430" s="113">
        <f t="shared" si="243"/>
        <v>0</v>
      </c>
      <c r="AH430" s="11">
        <f t="shared" si="244"/>
        <v>0</v>
      </c>
      <c r="AI430" s="11"/>
      <c r="AJ430" s="11">
        <f t="shared" si="245"/>
        <v>0</v>
      </c>
      <c r="AK430" s="11"/>
      <c r="AL430" s="11">
        <f t="shared" si="246"/>
        <v>0</v>
      </c>
      <c r="AN430" s="11">
        <f t="shared" si="247"/>
        <v>0</v>
      </c>
      <c r="AO430" s="12">
        <f t="shared" si="248"/>
        <v>0</v>
      </c>
    </row>
    <row r="431" spans="1:41" ht="48.75" customHeight="1" thickBot="1" x14ac:dyDescent="0.25">
      <c r="A431" s="12" t="s">
        <v>26</v>
      </c>
      <c r="B431" s="324" t="s">
        <v>11</v>
      </c>
      <c r="C431" s="430" t="s">
        <v>517</v>
      </c>
      <c r="D431" s="105" t="s">
        <v>352</v>
      </c>
      <c r="E431" s="25" t="s">
        <v>5</v>
      </c>
      <c r="F431" s="380"/>
      <c r="G431" s="26"/>
      <c r="H431" s="27">
        <f t="shared" si="255"/>
        <v>365</v>
      </c>
      <c r="I431" s="28"/>
      <c r="J431" s="29">
        <v>9.9</v>
      </c>
      <c r="K431" s="30">
        <v>0.8</v>
      </c>
      <c r="L431" s="31">
        <f t="shared" si="249"/>
        <v>7.9200000000000008</v>
      </c>
      <c r="M431" s="31">
        <v>3.6</v>
      </c>
      <c r="N431" s="33">
        <f t="shared" si="233"/>
        <v>0</v>
      </c>
      <c r="O431" s="33">
        <f t="shared" si="250"/>
        <v>0</v>
      </c>
      <c r="P431" s="349">
        <f t="shared" si="241"/>
        <v>0</v>
      </c>
      <c r="Q431" s="31">
        <v>1.32</v>
      </c>
      <c r="R431" s="33">
        <f t="shared" si="242"/>
        <v>0</v>
      </c>
      <c r="S431" s="35"/>
      <c r="T431" s="33"/>
      <c r="U431" s="36" t="str">
        <f t="shared" ref="U431:U432" si="256">IF(T431&gt;0,(T431/1.1)," ")</f>
        <v xml:space="preserve"> </v>
      </c>
      <c r="V431" s="37"/>
      <c r="W431" s="224"/>
      <c r="X431" s="11"/>
      <c r="Y431" s="39">
        <f t="shared" si="251"/>
        <v>0</v>
      </c>
      <c r="Z431" s="180">
        <f t="shared" si="224"/>
        <v>0</v>
      </c>
      <c r="AA431" s="11">
        <f t="shared" si="252"/>
        <v>9.9</v>
      </c>
      <c r="AB431" s="11">
        <f t="shared" si="253"/>
        <v>7.9200000000000008</v>
      </c>
      <c r="AC431" s="43">
        <v>0.7</v>
      </c>
      <c r="AD431" s="44">
        <f t="shared" si="239"/>
        <v>7.9200000000000008</v>
      </c>
      <c r="AE431" s="12">
        <f t="shared" si="254"/>
        <v>0</v>
      </c>
      <c r="AF431" s="156">
        <v>0.14000000000000001</v>
      </c>
      <c r="AG431" s="157">
        <f t="shared" si="243"/>
        <v>0</v>
      </c>
      <c r="AH431" s="11">
        <f t="shared" si="244"/>
        <v>0</v>
      </c>
      <c r="AI431" s="11"/>
      <c r="AJ431" s="11">
        <f t="shared" si="245"/>
        <v>0</v>
      </c>
      <c r="AK431" s="11"/>
      <c r="AL431" s="11">
        <f t="shared" si="246"/>
        <v>0</v>
      </c>
      <c r="AN431" s="11">
        <f t="shared" si="247"/>
        <v>0</v>
      </c>
      <c r="AO431" s="12">
        <f t="shared" si="248"/>
        <v>0</v>
      </c>
    </row>
    <row r="432" spans="1:41" ht="25.5" thickTop="1" thickBot="1" x14ac:dyDescent="0.25">
      <c r="A432" s="12" t="s">
        <v>26</v>
      </c>
      <c r="B432" s="324" t="s">
        <v>11</v>
      </c>
      <c r="C432" s="426" t="s">
        <v>517</v>
      </c>
      <c r="D432" s="95" t="s">
        <v>352</v>
      </c>
      <c r="E432" s="223" t="s">
        <v>5</v>
      </c>
      <c r="F432" s="381"/>
      <c r="G432" s="49"/>
      <c r="H432" s="74">
        <f t="shared" si="255"/>
        <v>365</v>
      </c>
      <c r="I432" s="51"/>
      <c r="J432" s="52">
        <v>8.8000000000000007</v>
      </c>
      <c r="K432" s="53">
        <v>0.8</v>
      </c>
      <c r="L432" s="54">
        <f t="shared" si="249"/>
        <v>7.0400000000000009</v>
      </c>
      <c r="M432" s="54">
        <v>3.2</v>
      </c>
      <c r="N432" s="55">
        <f t="shared" si="233"/>
        <v>0</v>
      </c>
      <c r="O432" s="55">
        <f t="shared" si="250"/>
        <v>0</v>
      </c>
      <c r="P432" s="290">
        <f t="shared" si="241"/>
        <v>0</v>
      </c>
      <c r="Q432" s="54">
        <v>1.32</v>
      </c>
      <c r="R432" s="55">
        <f t="shared" si="242"/>
        <v>0</v>
      </c>
      <c r="S432" s="57"/>
      <c r="T432" s="55"/>
      <c r="U432" s="36" t="str">
        <f t="shared" si="256"/>
        <v xml:space="preserve"> </v>
      </c>
      <c r="V432" s="37"/>
      <c r="W432" s="224"/>
      <c r="X432" s="11"/>
      <c r="Y432" s="39">
        <f t="shared" si="251"/>
        <v>0</v>
      </c>
      <c r="Z432" s="180">
        <f t="shared" si="224"/>
        <v>0</v>
      </c>
      <c r="AA432" s="11">
        <f t="shared" si="252"/>
        <v>8.8000000000000007</v>
      </c>
      <c r="AB432" s="11">
        <f t="shared" si="253"/>
        <v>7.0400000000000009</v>
      </c>
      <c r="AC432" s="43">
        <v>0.7</v>
      </c>
      <c r="AD432" s="44">
        <f t="shared" si="239"/>
        <v>7.0400000000000009</v>
      </c>
      <c r="AE432" s="12">
        <f t="shared" si="254"/>
        <v>0</v>
      </c>
      <c r="AF432" s="45">
        <v>0.14000000000000001</v>
      </c>
      <c r="AG432" s="46">
        <f t="shared" si="243"/>
        <v>0</v>
      </c>
      <c r="AH432" s="11">
        <f t="shared" si="244"/>
        <v>0</v>
      </c>
      <c r="AI432" s="11"/>
      <c r="AJ432" s="11">
        <f t="shared" si="245"/>
        <v>0</v>
      </c>
      <c r="AK432" s="11"/>
      <c r="AL432" s="11">
        <f t="shared" si="246"/>
        <v>0</v>
      </c>
      <c r="AN432" s="11">
        <f t="shared" si="247"/>
        <v>0</v>
      </c>
      <c r="AO432" s="12">
        <f t="shared" si="248"/>
        <v>0</v>
      </c>
    </row>
    <row r="433" spans="1:41" ht="13.5" thickBot="1" x14ac:dyDescent="0.25">
      <c r="A433" s="12" t="s">
        <v>33</v>
      </c>
      <c r="B433" s="324" t="s">
        <v>33</v>
      </c>
      <c r="C433" s="436" t="s">
        <v>504</v>
      </c>
      <c r="D433" s="212" t="s">
        <v>12</v>
      </c>
      <c r="E433" s="19"/>
      <c r="F433" s="379" t="str">
        <f>IF(W433&gt;0,"x"," ")</f>
        <v xml:space="preserve"> </v>
      </c>
      <c r="G433" s="225"/>
      <c r="H433" s="225"/>
      <c r="I433" s="225"/>
      <c r="J433" s="225"/>
      <c r="K433" s="225"/>
      <c r="L433" s="225"/>
      <c r="M433" s="225"/>
      <c r="N433" s="225"/>
      <c r="O433" s="225"/>
      <c r="P433" s="225"/>
      <c r="Q433" s="225"/>
      <c r="R433" s="225"/>
      <c r="S433" s="225"/>
      <c r="T433" s="225"/>
      <c r="U433" s="225"/>
      <c r="V433" s="226">
        <f>SUM(T434:T465)</f>
        <v>0</v>
      </c>
      <c r="W433" s="20">
        <f>SUM(F434:F465)</f>
        <v>0</v>
      </c>
      <c r="X433" s="225"/>
      <c r="Y433" s="225"/>
      <c r="Z433" s="225"/>
      <c r="AA433" s="225"/>
      <c r="AB433" s="225"/>
      <c r="AC433" s="43"/>
      <c r="AD433" s="225"/>
      <c r="AE433" s="225"/>
      <c r="AF433" s="227"/>
      <c r="AG433" s="225"/>
      <c r="AH433" s="225"/>
      <c r="AI433" s="228">
        <f>SUM(AH434:AH465)</f>
        <v>0</v>
      </c>
      <c r="AJ433" s="11"/>
      <c r="AK433" s="22">
        <f>SUM(AJ434:AJ465)</f>
        <v>0</v>
      </c>
      <c r="AL433" s="11"/>
      <c r="AM433" s="22">
        <f>SUM(AL97:AL434)</f>
        <v>0</v>
      </c>
      <c r="AN433" s="225"/>
      <c r="AO433" s="225"/>
    </row>
    <row r="434" spans="1:41" ht="13.5" thickBot="1" x14ac:dyDescent="0.25">
      <c r="A434" s="12" t="s">
        <v>33</v>
      </c>
      <c r="B434" s="324" t="s">
        <v>33</v>
      </c>
      <c r="C434" s="425" t="s">
        <v>505</v>
      </c>
      <c r="D434" s="61" t="s">
        <v>353</v>
      </c>
      <c r="E434" s="229" t="s">
        <v>13</v>
      </c>
      <c r="F434" s="383"/>
      <c r="G434" s="139"/>
      <c r="H434" s="74">
        <f t="shared" si="255"/>
        <v>365</v>
      </c>
      <c r="I434" s="140"/>
      <c r="J434" s="178">
        <v>34.9</v>
      </c>
      <c r="K434" s="142">
        <v>0.55000000000000004</v>
      </c>
      <c r="L434" s="143">
        <f>AD434</f>
        <v>19.195</v>
      </c>
      <c r="M434" s="143">
        <v>16.5</v>
      </c>
      <c r="N434" s="144">
        <f t="shared" si="233"/>
        <v>0</v>
      </c>
      <c r="O434" s="144">
        <f t="shared" ref="O434:O465" si="257">L434*F434</f>
        <v>0</v>
      </c>
      <c r="P434" s="351">
        <f t="shared" ref="P434:P465" si="258">F434*M434</f>
        <v>0</v>
      </c>
      <c r="Q434" s="145" t="s">
        <v>14</v>
      </c>
      <c r="R434" s="144"/>
      <c r="S434" s="143">
        <v>13.6</v>
      </c>
      <c r="T434" s="144">
        <f t="shared" ref="T434:T465" si="259">F434*S434</f>
        <v>0</v>
      </c>
      <c r="U434" s="36" t="str">
        <f t="shared" ref="U434:U465" si="260">IF(T434&gt;0,(T434/2)," ")</f>
        <v xml:space="preserve"> </v>
      </c>
      <c r="V434" s="37"/>
      <c r="W434" s="125" t="s">
        <v>33</v>
      </c>
      <c r="X434" s="11"/>
      <c r="Y434" s="39">
        <f t="shared" ref="Y434:Y465" si="261">J434*(G434*I434)/365</f>
        <v>0</v>
      </c>
      <c r="Z434" s="180">
        <f t="shared" ref="Z434:Z465" si="262">Y434*AC434</f>
        <v>0</v>
      </c>
      <c r="AA434" s="11">
        <f t="shared" ref="AA434:AA465" si="263">J434*(H434+(G434*(1-I434)))/365</f>
        <v>34.9</v>
      </c>
      <c r="AB434" s="11">
        <f t="shared" ref="AB434:AB465" si="264">AA434*K434</f>
        <v>19.195</v>
      </c>
      <c r="AC434" s="43">
        <v>0.55000000000000004</v>
      </c>
      <c r="AD434" s="44">
        <f t="shared" ref="AD434:AD441" si="265">Z434+AB434</f>
        <v>19.195</v>
      </c>
      <c r="AE434" s="12">
        <f t="shared" ref="AE434:AE465" si="266">F434*J434</f>
        <v>0</v>
      </c>
      <c r="AF434" s="45">
        <v>0.7</v>
      </c>
      <c r="AG434" s="46">
        <f t="shared" ref="AG434:AG465" si="267">F434*AF434</f>
        <v>0</v>
      </c>
      <c r="AH434" s="11">
        <f t="shared" ref="AH434:AH465" si="268">IF(G434=365,IF(I434=1,T434,0),0)</f>
        <v>0</v>
      </c>
      <c r="AI434" s="11"/>
      <c r="AJ434" s="11">
        <f t="shared" ref="AJ434:AJ465" si="269">IF(G434=365,IF(I434=1,U434,0),0)</f>
        <v>0</v>
      </c>
      <c r="AK434" s="11"/>
      <c r="AL434" s="11">
        <f t="shared" ref="AL434:AL465" si="270">IF(G434=365,IF(I434=1,R434,0),0)</f>
        <v>0</v>
      </c>
      <c r="AN434" s="11">
        <f t="shared" ref="AN434:AN465" si="271">IF(G434=365,IF(I434=1,O434,0),0)</f>
        <v>0</v>
      </c>
      <c r="AO434" s="12">
        <f t="shared" ref="AO434:AO465" si="272">IF(G434=365,IF(I434=1,P434,0),0)</f>
        <v>0</v>
      </c>
    </row>
    <row r="435" spans="1:41" ht="13.5" thickBot="1" x14ac:dyDescent="0.25">
      <c r="A435" s="12" t="s">
        <v>33</v>
      </c>
      <c r="B435" s="324" t="s">
        <v>33</v>
      </c>
      <c r="C435" s="425" t="s">
        <v>505</v>
      </c>
      <c r="D435" s="71" t="s">
        <v>354</v>
      </c>
      <c r="E435" s="72" t="s">
        <v>13</v>
      </c>
      <c r="F435" s="382"/>
      <c r="G435" s="73"/>
      <c r="H435" s="74">
        <f t="shared" si="255"/>
        <v>365</v>
      </c>
      <c r="I435" s="75"/>
      <c r="J435" s="76">
        <v>33.4</v>
      </c>
      <c r="K435" s="77">
        <v>0.55000000000000004</v>
      </c>
      <c r="L435" s="78">
        <f t="shared" ref="L435:L468" si="273">AD435</f>
        <v>18.37</v>
      </c>
      <c r="M435" s="78">
        <v>15.3</v>
      </c>
      <c r="N435" s="80">
        <f t="shared" si="233"/>
        <v>0</v>
      </c>
      <c r="O435" s="80">
        <f t="shared" si="257"/>
        <v>0</v>
      </c>
      <c r="P435" s="264">
        <f t="shared" si="258"/>
        <v>0</v>
      </c>
      <c r="Q435" s="81" t="s">
        <v>14</v>
      </c>
      <c r="R435" s="80"/>
      <c r="S435" s="78">
        <v>13.6</v>
      </c>
      <c r="T435" s="80">
        <f t="shared" si="259"/>
        <v>0</v>
      </c>
      <c r="U435" s="36" t="str">
        <f t="shared" si="260"/>
        <v xml:space="preserve"> </v>
      </c>
      <c r="V435" s="37"/>
      <c r="W435" s="147"/>
      <c r="X435" s="11"/>
      <c r="Y435" s="39">
        <f t="shared" si="261"/>
        <v>0</v>
      </c>
      <c r="Z435" s="180">
        <f t="shared" si="262"/>
        <v>0</v>
      </c>
      <c r="AA435" s="11">
        <f t="shared" si="263"/>
        <v>33.4</v>
      </c>
      <c r="AB435" s="11">
        <f t="shared" si="264"/>
        <v>18.37</v>
      </c>
      <c r="AC435" s="43">
        <v>0.55000000000000004</v>
      </c>
      <c r="AD435" s="44">
        <f t="shared" si="265"/>
        <v>18.37</v>
      </c>
      <c r="AE435" s="12">
        <f t="shared" si="266"/>
        <v>0</v>
      </c>
      <c r="AF435" s="45">
        <v>0.7</v>
      </c>
      <c r="AG435" s="46">
        <f t="shared" si="267"/>
        <v>0</v>
      </c>
      <c r="AH435" s="11">
        <f t="shared" si="268"/>
        <v>0</v>
      </c>
      <c r="AI435" s="11"/>
      <c r="AJ435" s="11">
        <f t="shared" si="269"/>
        <v>0</v>
      </c>
      <c r="AK435" s="11"/>
      <c r="AL435" s="11">
        <f t="shared" si="270"/>
        <v>0</v>
      </c>
      <c r="AN435" s="11">
        <f t="shared" si="271"/>
        <v>0</v>
      </c>
      <c r="AO435" s="12">
        <f t="shared" si="272"/>
        <v>0</v>
      </c>
    </row>
    <row r="436" spans="1:41" ht="25.5" thickTop="1" thickBot="1" x14ac:dyDescent="0.25">
      <c r="A436" s="12" t="s">
        <v>33</v>
      </c>
      <c r="B436" s="324" t="s">
        <v>33</v>
      </c>
      <c r="C436" s="425" t="s">
        <v>505</v>
      </c>
      <c r="D436" s="71" t="s">
        <v>355</v>
      </c>
      <c r="E436" s="72" t="s">
        <v>13</v>
      </c>
      <c r="F436" s="382"/>
      <c r="G436" s="73"/>
      <c r="H436" s="74">
        <f t="shared" si="255"/>
        <v>365</v>
      </c>
      <c r="I436" s="75"/>
      <c r="J436" s="76">
        <v>42.3</v>
      </c>
      <c r="K436" s="77">
        <v>0.55000000000000004</v>
      </c>
      <c r="L436" s="78">
        <f t="shared" si="273"/>
        <v>23.265000000000001</v>
      </c>
      <c r="M436" s="78">
        <v>18.399999999999999</v>
      </c>
      <c r="N436" s="80">
        <f t="shared" si="233"/>
        <v>0</v>
      </c>
      <c r="O436" s="80">
        <f t="shared" si="257"/>
        <v>0</v>
      </c>
      <c r="P436" s="264">
        <f t="shared" si="258"/>
        <v>0</v>
      </c>
      <c r="Q436" s="81" t="s">
        <v>14</v>
      </c>
      <c r="R436" s="80"/>
      <c r="S436" s="78">
        <v>13.6</v>
      </c>
      <c r="T436" s="80">
        <f t="shared" si="259"/>
        <v>0</v>
      </c>
      <c r="U436" s="36" t="str">
        <f t="shared" si="260"/>
        <v xml:space="preserve"> </v>
      </c>
      <c r="V436" s="37"/>
      <c r="W436" s="147"/>
      <c r="X436" s="11"/>
      <c r="Y436" s="39">
        <f t="shared" si="261"/>
        <v>0</v>
      </c>
      <c r="Z436" s="180">
        <f t="shared" si="262"/>
        <v>0</v>
      </c>
      <c r="AA436" s="11">
        <f t="shared" si="263"/>
        <v>42.3</v>
      </c>
      <c r="AB436" s="11">
        <f t="shared" si="264"/>
        <v>23.265000000000001</v>
      </c>
      <c r="AC436" s="43">
        <v>0.55000000000000004</v>
      </c>
      <c r="AD436" s="44">
        <f t="shared" si="265"/>
        <v>23.265000000000001</v>
      </c>
      <c r="AE436" s="12">
        <f t="shared" si="266"/>
        <v>0</v>
      </c>
      <c r="AF436" s="45">
        <v>0.85</v>
      </c>
      <c r="AG436" s="46">
        <f t="shared" si="267"/>
        <v>0</v>
      </c>
      <c r="AH436" s="11">
        <f t="shared" si="268"/>
        <v>0</v>
      </c>
      <c r="AI436" s="11"/>
      <c r="AJ436" s="11">
        <f t="shared" si="269"/>
        <v>0</v>
      </c>
      <c r="AK436" s="11"/>
      <c r="AL436" s="11">
        <f t="shared" si="270"/>
        <v>0</v>
      </c>
      <c r="AN436" s="11">
        <f t="shared" si="271"/>
        <v>0</v>
      </c>
      <c r="AO436" s="12">
        <f t="shared" si="272"/>
        <v>0</v>
      </c>
    </row>
    <row r="437" spans="1:41" ht="14.25" thickTop="1" thickBot="1" x14ac:dyDescent="0.25">
      <c r="A437" s="12" t="s">
        <v>33</v>
      </c>
      <c r="B437" s="324" t="s">
        <v>33</v>
      </c>
      <c r="C437" s="425" t="s">
        <v>505</v>
      </c>
      <c r="D437" s="71" t="s">
        <v>356</v>
      </c>
      <c r="E437" s="72" t="s">
        <v>13</v>
      </c>
      <c r="F437" s="382"/>
      <c r="G437" s="73"/>
      <c r="H437" s="74">
        <f t="shared" si="255"/>
        <v>365</v>
      </c>
      <c r="I437" s="75"/>
      <c r="J437" s="76">
        <v>31.6</v>
      </c>
      <c r="K437" s="77">
        <v>0.55000000000000004</v>
      </c>
      <c r="L437" s="78">
        <f t="shared" si="273"/>
        <v>17.380000000000003</v>
      </c>
      <c r="M437" s="78">
        <v>13.5</v>
      </c>
      <c r="N437" s="80">
        <f t="shared" si="233"/>
        <v>0</v>
      </c>
      <c r="O437" s="80">
        <f t="shared" si="257"/>
        <v>0</v>
      </c>
      <c r="P437" s="264">
        <f t="shared" si="258"/>
        <v>0</v>
      </c>
      <c r="Q437" s="81" t="s">
        <v>14</v>
      </c>
      <c r="R437" s="80"/>
      <c r="S437" s="78">
        <v>6.8</v>
      </c>
      <c r="T437" s="80">
        <f t="shared" si="259"/>
        <v>0</v>
      </c>
      <c r="U437" s="36" t="str">
        <f t="shared" si="260"/>
        <v xml:space="preserve"> </v>
      </c>
      <c r="V437" s="37"/>
      <c r="W437" s="147"/>
      <c r="X437" s="11"/>
      <c r="Y437" s="39">
        <f t="shared" si="261"/>
        <v>0</v>
      </c>
      <c r="Z437" s="180">
        <f t="shared" si="262"/>
        <v>0</v>
      </c>
      <c r="AA437" s="11">
        <f t="shared" si="263"/>
        <v>31.6</v>
      </c>
      <c r="AB437" s="11">
        <f t="shared" si="264"/>
        <v>17.380000000000003</v>
      </c>
      <c r="AC437" s="43">
        <v>0.55000000000000004</v>
      </c>
      <c r="AD437" s="44">
        <f t="shared" si="265"/>
        <v>17.380000000000003</v>
      </c>
      <c r="AE437" s="12">
        <f t="shared" si="266"/>
        <v>0</v>
      </c>
      <c r="AF437" s="45">
        <v>0.7</v>
      </c>
      <c r="AG437" s="46">
        <f t="shared" si="267"/>
        <v>0</v>
      </c>
      <c r="AH437" s="11">
        <f t="shared" si="268"/>
        <v>0</v>
      </c>
      <c r="AI437" s="11"/>
      <c r="AJ437" s="11">
        <f t="shared" si="269"/>
        <v>0</v>
      </c>
      <c r="AK437" s="11"/>
      <c r="AL437" s="11">
        <f t="shared" si="270"/>
        <v>0</v>
      </c>
      <c r="AN437" s="11">
        <f t="shared" si="271"/>
        <v>0</v>
      </c>
      <c r="AO437" s="12">
        <f t="shared" si="272"/>
        <v>0</v>
      </c>
    </row>
    <row r="438" spans="1:41" ht="14.25" thickTop="1" thickBot="1" x14ac:dyDescent="0.25">
      <c r="A438" s="12" t="s">
        <v>33</v>
      </c>
      <c r="B438" s="324" t="s">
        <v>33</v>
      </c>
      <c r="C438" s="425" t="s">
        <v>506</v>
      </c>
      <c r="D438" s="71" t="s">
        <v>357</v>
      </c>
      <c r="E438" s="72" t="s">
        <v>13</v>
      </c>
      <c r="F438" s="382"/>
      <c r="G438" s="73"/>
      <c r="H438" s="74">
        <f t="shared" si="255"/>
        <v>365</v>
      </c>
      <c r="I438" s="75"/>
      <c r="J438" s="76">
        <v>51.1</v>
      </c>
      <c r="K438" s="77">
        <v>0.55000000000000004</v>
      </c>
      <c r="L438" s="78">
        <f t="shared" si="273"/>
        <v>28.105000000000004</v>
      </c>
      <c r="M438" s="78">
        <v>23.4</v>
      </c>
      <c r="N438" s="80">
        <f t="shared" si="233"/>
        <v>0</v>
      </c>
      <c r="O438" s="80">
        <f t="shared" si="257"/>
        <v>0</v>
      </c>
      <c r="P438" s="264">
        <f t="shared" si="258"/>
        <v>0</v>
      </c>
      <c r="Q438" s="81" t="s">
        <v>14</v>
      </c>
      <c r="R438" s="80"/>
      <c r="S438" s="78">
        <v>22.4</v>
      </c>
      <c r="T438" s="80">
        <f t="shared" si="259"/>
        <v>0</v>
      </c>
      <c r="U438" s="36" t="str">
        <f t="shared" si="260"/>
        <v xml:space="preserve"> </v>
      </c>
      <c r="V438" s="37"/>
      <c r="W438" s="147"/>
      <c r="X438" s="11"/>
      <c r="Y438" s="39">
        <f t="shared" si="261"/>
        <v>0</v>
      </c>
      <c r="Z438" s="180">
        <f t="shared" si="262"/>
        <v>0</v>
      </c>
      <c r="AA438" s="11">
        <f t="shared" si="263"/>
        <v>51.1</v>
      </c>
      <c r="AB438" s="11">
        <f t="shared" si="264"/>
        <v>28.105000000000004</v>
      </c>
      <c r="AC438" s="43">
        <v>0.55000000000000004</v>
      </c>
      <c r="AD438" s="44">
        <f t="shared" si="265"/>
        <v>28.105000000000004</v>
      </c>
      <c r="AE438" s="12">
        <f t="shared" si="266"/>
        <v>0</v>
      </c>
      <c r="AF438" s="45">
        <v>1.1000000000000001</v>
      </c>
      <c r="AG438" s="46">
        <f t="shared" si="267"/>
        <v>0</v>
      </c>
      <c r="AH438" s="11">
        <f t="shared" si="268"/>
        <v>0</v>
      </c>
      <c r="AI438" s="11"/>
      <c r="AJ438" s="11">
        <f t="shared" si="269"/>
        <v>0</v>
      </c>
      <c r="AK438" s="11"/>
      <c r="AL438" s="11">
        <f t="shared" si="270"/>
        <v>0</v>
      </c>
      <c r="AN438" s="11">
        <f t="shared" si="271"/>
        <v>0</v>
      </c>
      <c r="AO438" s="12">
        <f t="shared" si="272"/>
        <v>0</v>
      </c>
    </row>
    <row r="439" spans="1:41" ht="14.25" thickTop="1" thickBot="1" x14ac:dyDescent="0.25">
      <c r="A439" s="12" t="s">
        <v>33</v>
      </c>
      <c r="B439" s="324" t="s">
        <v>33</v>
      </c>
      <c r="C439" s="425" t="s">
        <v>506</v>
      </c>
      <c r="D439" s="71" t="s">
        <v>358</v>
      </c>
      <c r="E439" s="72" t="s">
        <v>13</v>
      </c>
      <c r="F439" s="382"/>
      <c r="G439" s="73"/>
      <c r="H439" s="74">
        <f t="shared" si="255"/>
        <v>365</v>
      </c>
      <c r="I439" s="75"/>
      <c r="J439" s="76">
        <v>53.6</v>
      </c>
      <c r="K439" s="77">
        <v>0.55000000000000004</v>
      </c>
      <c r="L439" s="78">
        <f t="shared" si="273"/>
        <v>29.480000000000004</v>
      </c>
      <c r="M439" s="78">
        <v>23.4</v>
      </c>
      <c r="N439" s="80">
        <f t="shared" si="233"/>
        <v>0</v>
      </c>
      <c r="O439" s="80">
        <f t="shared" si="257"/>
        <v>0</v>
      </c>
      <c r="P439" s="264">
        <f t="shared" si="258"/>
        <v>0</v>
      </c>
      <c r="Q439" s="81" t="s">
        <v>14</v>
      </c>
      <c r="R439" s="80"/>
      <c r="S439" s="78">
        <v>22.4</v>
      </c>
      <c r="T439" s="80">
        <f t="shared" si="259"/>
        <v>0</v>
      </c>
      <c r="U439" s="36" t="str">
        <f t="shared" si="260"/>
        <v xml:space="preserve"> </v>
      </c>
      <c r="V439" s="37"/>
      <c r="W439" s="147"/>
      <c r="X439" s="11"/>
      <c r="Y439" s="39">
        <f t="shared" si="261"/>
        <v>0</v>
      </c>
      <c r="Z439" s="180">
        <f t="shared" si="262"/>
        <v>0</v>
      </c>
      <c r="AA439" s="11">
        <f t="shared" si="263"/>
        <v>53.6</v>
      </c>
      <c r="AB439" s="11">
        <f t="shared" si="264"/>
        <v>29.480000000000004</v>
      </c>
      <c r="AC439" s="43">
        <v>0.55000000000000004</v>
      </c>
      <c r="AD439" s="44">
        <f t="shared" si="265"/>
        <v>29.480000000000004</v>
      </c>
      <c r="AE439" s="12">
        <f t="shared" si="266"/>
        <v>0</v>
      </c>
      <c r="AF439" s="45">
        <v>1.1000000000000001</v>
      </c>
      <c r="AG439" s="46">
        <f t="shared" si="267"/>
        <v>0</v>
      </c>
      <c r="AH439" s="11">
        <f t="shared" si="268"/>
        <v>0</v>
      </c>
      <c r="AI439" s="11"/>
      <c r="AJ439" s="11">
        <f t="shared" si="269"/>
        <v>0</v>
      </c>
      <c r="AK439" s="11"/>
      <c r="AL439" s="11">
        <f t="shared" si="270"/>
        <v>0</v>
      </c>
      <c r="AN439" s="11">
        <f t="shared" si="271"/>
        <v>0</v>
      </c>
      <c r="AO439" s="12">
        <f t="shared" si="272"/>
        <v>0</v>
      </c>
    </row>
    <row r="440" spans="1:41" ht="25.5" thickTop="1" thickBot="1" x14ac:dyDescent="0.25">
      <c r="A440" s="12" t="s">
        <v>33</v>
      </c>
      <c r="B440" s="324" t="s">
        <v>33</v>
      </c>
      <c r="C440" s="425" t="s">
        <v>508</v>
      </c>
      <c r="D440" s="71" t="s">
        <v>359</v>
      </c>
      <c r="E440" s="72" t="s">
        <v>13</v>
      </c>
      <c r="F440" s="382"/>
      <c r="G440" s="73"/>
      <c r="H440" s="74">
        <f t="shared" si="255"/>
        <v>365</v>
      </c>
      <c r="I440" s="75"/>
      <c r="J440" s="76">
        <v>63.5</v>
      </c>
      <c r="K440" s="77">
        <v>0.55000000000000004</v>
      </c>
      <c r="L440" s="78">
        <f t="shared" si="273"/>
        <v>34.925000000000004</v>
      </c>
      <c r="M440" s="78">
        <v>28</v>
      </c>
      <c r="N440" s="80">
        <f t="shared" si="233"/>
        <v>0</v>
      </c>
      <c r="O440" s="80">
        <f t="shared" si="257"/>
        <v>0</v>
      </c>
      <c r="P440" s="264">
        <f t="shared" si="258"/>
        <v>0</v>
      </c>
      <c r="Q440" s="81" t="s">
        <v>14</v>
      </c>
      <c r="R440" s="80"/>
      <c r="S440" s="78">
        <v>22.4</v>
      </c>
      <c r="T440" s="80">
        <f t="shared" si="259"/>
        <v>0</v>
      </c>
      <c r="U440" s="36" t="str">
        <f t="shared" si="260"/>
        <v xml:space="preserve"> </v>
      </c>
      <c r="V440" s="37"/>
      <c r="W440" s="147"/>
      <c r="X440" s="11"/>
      <c r="Y440" s="39">
        <f t="shared" si="261"/>
        <v>0</v>
      </c>
      <c r="Z440" s="180">
        <f t="shared" si="262"/>
        <v>0</v>
      </c>
      <c r="AA440" s="11">
        <f t="shared" si="263"/>
        <v>63.5</v>
      </c>
      <c r="AB440" s="11">
        <f t="shared" si="264"/>
        <v>34.925000000000004</v>
      </c>
      <c r="AC440" s="43">
        <v>0.55000000000000004</v>
      </c>
      <c r="AD440" s="44">
        <f t="shared" si="265"/>
        <v>34.925000000000004</v>
      </c>
      <c r="AE440" s="12">
        <f t="shared" si="266"/>
        <v>0</v>
      </c>
      <c r="AF440" s="45">
        <v>1.25</v>
      </c>
      <c r="AG440" s="46">
        <f t="shared" si="267"/>
        <v>0</v>
      </c>
      <c r="AH440" s="11">
        <f t="shared" si="268"/>
        <v>0</v>
      </c>
      <c r="AI440" s="11"/>
      <c r="AJ440" s="11">
        <f t="shared" si="269"/>
        <v>0</v>
      </c>
      <c r="AK440" s="11"/>
      <c r="AL440" s="11">
        <f t="shared" si="270"/>
        <v>0</v>
      </c>
      <c r="AN440" s="11">
        <f t="shared" si="271"/>
        <v>0</v>
      </c>
      <c r="AO440" s="12">
        <f t="shared" si="272"/>
        <v>0</v>
      </c>
    </row>
    <row r="441" spans="1:41" ht="24.75" thickTop="1" x14ac:dyDescent="0.2">
      <c r="A441" s="12" t="s">
        <v>33</v>
      </c>
      <c r="B441" s="324" t="s">
        <v>33</v>
      </c>
      <c r="C441" s="435" t="s">
        <v>507</v>
      </c>
      <c r="D441" s="71" t="s">
        <v>360</v>
      </c>
      <c r="E441" s="72" t="s">
        <v>13</v>
      </c>
      <c r="F441" s="382"/>
      <c r="G441" s="73"/>
      <c r="H441" s="74">
        <f t="shared" si="255"/>
        <v>365</v>
      </c>
      <c r="I441" s="75"/>
      <c r="J441" s="76">
        <v>44.5</v>
      </c>
      <c r="K441" s="77">
        <v>0.55000000000000004</v>
      </c>
      <c r="L441" s="78">
        <f t="shared" si="273"/>
        <v>24.475000000000001</v>
      </c>
      <c r="M441" s="78">
        <v>18.899999999999999</v>
      </c>
      <c r="N441" s="80">
        <f t="shared" si="233"/>
        <v>0</v>
      </c>
      <c r="O441" s="80">
        <f t="shared" si="257"/>
        <v>0</v>
      </c>
      <c r="P441" s="264">
        <f t="shared" si="258"/>
        <v>0</v>
      </c>
      <c r="Q441" s="81" t="s">
        <v>14</v>
      </c>
      <c r="R441" s="80"/>
      <c r="S441" s="78">
        <v>13.6</v>
      </c>
      <c r="T441" s="80">
        <f t="shared" si="259"/>
        <v>0</v>
      </c>
      <c r="U441" s="62" t="str">
        <f t="shared" si="260"/>
        <v xml:space="preserve"> </v>
      </c>
      <c r="V441" s="63"/>
      <c r="W441" s="419"/>
      <c r="X441" s="65"/>
      <c r="Y441" s="420">
        <f t="shared" si="261"/>
        <v>0</v>
      </c>
      <c r="Z441" s="421">
        <f t="shared" si="262"/>
        <v>0</v>
      </c>
      <c r="AA441" s="65">
        <f t="shared" si="263"/>
        <v>44.5</v>
      </c>
      <c r="AB441" s="65">
        <f t="shared" si="264"/>
        <v>24.475000000000001</v>
      </c>
      <c r="AC441" s="422">
        <v>0.55000000000000004</v>
      </c>
      <c r="AD441" s="44">
        <f t="shared" si="265"/>
        <v>24.475000000000001</v>
      </c>
      <c r="AE441" s="70">
        <f t="shared" si="266"/>
        <v>0</v>
      </c>
      <c r="AF441" s="45">
        <v>0.7</v>
      </c>
      <c r="AG441" s="46">
        <f t="shared" si="267"/>
        <v>0</v>
      </c>
      <c r="AH441" s="11">
        <f t="shared" si="268"/>
        <v>0</v>
      </c>
      <c r="AI441" s="11"/>
      <c r="AJ441" s="11">
        <f t="shared" si="269"/>
        <v>0</v>
      </c>
      <c r="AK441" s="11"/>
      <c r="AL441" s="11">
        <f t="shared" si="270"/>
        <v>0</v>
      </c>
      <c r="AN441" s="11">
        <f t="shared" si="271"/>
        <v>0</v>
      </c>
      <c r="AO441" s="12">
        <f t="shared" si="272"/>
        <v>0</v>
      </c>
    </row>
    <row r="442" spans="1:41" ht="13.5" thickBot="1" x14ac:dyDescent="0.25">
      <c r="A442" s="12" t="s">
        <v>33</v>
      </c>
      <c r="B442" s="324" t="s">
        <v>33</v>
      </c>
      <c r="C442" s="425" t="s">
        <v>505</v>
      </c>
      <c r="D442" s="105" t="s">
        <v>361</v>
      </c>
      <c r="E442" s="415" t="s">
        <v>13</v>
      </c>
      <c r="F442" s="380"/>
      <c r="G442" s="26"/>
      <c r="H442" s="27">
        <f t="shared" si="255"/>
        <v>365</v>
      </c>
      <c r="I442" s="28"/>
      <c r="J442" s="29">
        <v>19.7</v>
      </c>
      <c r="K442" s="30">
        <v>0.55000000000000004</v>
      </c>
      <c r="L442" s="31">
        <f t="shared" si="273"/>
        <v>10.835000000000001</v>
      </c>
      <c r="M442" s="31">
        <v>8.6999999999999993</v>
      </c>
      <c r="N442" s="33">
        <f t="shared" si="233"/>
        <v>0</v>
      </c>
      <c r="O442" s="33">
        <f t="shared" si="257"/>
        <v>0</v>
      </c>
      <c r="P442" s="349">
        <f t="shared" si="258"/>
        <v>0</v>
      </c>
      <c r="Q442" s="34" t="s">
        <v>14</v>
      </c>
      <c r="R442" s="33">
        <v>0</v>
      </c>
      <c r="S442" s="31">
        <v>8.1999999999999993</v>
      </c>
      <c r="T442" s="33">
        <f t="shared" si="259"/>
        <v>0</v>
      </c>
      <c r="U442" s="36" t="str">
        <f t="shared" si="260"/>
        <v xml:space="preserve"> </v>
      </c>
      <c r="V442" s="37"/>
      <c r="W442" s="211"/>
      <c r="X442" s="11"/>
      <c r="Y442" s="39">
        <f t="shared" si="261"/>
        <v>0</v>
      </c>
      <c r="Z442" s="180">
        <f t="shared" si="262"/>
        <v>0</v>
      </c>
      <c r="AA442" s="11">
        <f t="shared" si="263"/>
        <v>19.7</v>
      </c>
      <c r="AB442" s="11">
        <f t="shared" si="264"/>
        <v>10.835000000000001</v>
      </c>
      <c r="AC442" s="43">
        <v>0.55000000000000004</v>
      </c>
      <c r="AD442" s="44">
        <f>Z442+AB442</f>
        <v>10.835000000000001</v>
      </c>
      <c r="AE442" s="12">
        <f t="shared" si="266"/>
        <v>0</v>
      </c>
      <c r="AF442" s="156">
        <v>0.4</v>
      </c>
      <c r="AG442" s="157">
        <f t="shared" si="267"/>
        <v>0</v>
      </c>
      <c r="AH442" s="11">
        <f t="shared" si="268"/>
        <v>0</v>
      </c>
      <c r="AI442" s="11"/>
      <c r="AJ442" s="11">
        <f t="shared" si="269"/>
        <v>0</v>
      </c>
      <c r="AK442" s="11"/>
      <c r="AL442" s="11">
        <f t="shared" si="270"/>
        <v>0</v>
      </c>
      <c r="AN442" s="11">
        <f t="shared" si="271"/>
        <v>0</v>
      </c>
      <c r="AO442" s="12">
        <f t="shared" si="272"/>
        <v>0</v>
      </c>
    </row>
    <row r="443" spans="1:41" ht="14.25" thickTop="1" thickBot="1" x14ac:dyDescent="0.25">
      <c r="A443" s="12" t="s">
        <v>33</v>
      </c>
      <c r="B443" s="324" t="s">
        <v>33</v>
      </c>
      <c r="C443" s="425" t="s">
        <v>505</v>
      </c>
      <c r="D443" s="71" t="s">
        <v>362</v>
      </c>
      <c r="E443" s="72" t="s">
        <v>13</v>
      </c>
      <c r="F443" s="382"/>
      <c r="G443" s="73"/>
      <c r="H443" s="74">
        <f t="shared" si="255"/>
        <v>365</v>
      </c>
      <c r="I443" s="75"/>
      <c r="J443" s="76">
        <v>33.4</v>
      </c>
      <c r="K443" s="77">
        <v>0.55000000000000004</v>
      </c>
      <c r="L443" s="78">
        <f t="shared" si="273"/>
        <v>18.37</v>
      </c>
      <c r="M443" s="78">
        <v>15.3</v>
      </c>
      <c r="N443" s="80">
        <f t="shared" si="233"/>
        <v>0</v>
      </c>
      <c r="O443" s="80">
        <f t="shared" si="257"/>
        <v>0</v>
      </c>
      <c r="P443" s="264">
        <f t="shared" si="258"/>
        <v>0</v>
      </c>
      <c r="Q443" s="81" t="s">
        <v>14</v>
      </c>
      <c r="R443" s="80">
        <v>0</v>
      </c>
      <c r="S443" s="78">
        <v>8.1999999999999993</v>
      </c>
      <c r="T443" s="80">
        <f t="shared" si="259"/>
        <v>0</v>
      </c>
      <c r="U443" s="36" t="str">
        <f t="shared" si="260"/>
        <v xml:space="preserve"> </v>
      </c>
      <c r="V443" s="37"/>
      <c r="W443" s="224"/>
      <c r="X443" s="11"/>
      <c r="Y443" s="39">
        <f t="shared" si="261"/>
        <v>0</v>
      </c>
      <c r="Z443" s="180">
        <f t="shared" si="262"/>
        <v>0</v>
      </c>
      <c r="AA443" s="11">
        <f t="shared" si="263"/>
        <v>33.4</v>
      </c>
      <c r="AB443" s="11">
        <f t="shared" si="264"/>
        <v>18.37</v>
      </c>
      <c r="AC443" s="43">
        <v>0.55000000000000004</v>
      </c>
      <c r="AD443" s="44">
        <f t="shared" ref="AD443:AD479" si="274">Z443+AB443</f>
        <v>18.37</v>
      </c>
      <c r="AE443" s="12">
        <f t="shared" si="266"/>
        <v>0</v>
      </c>
      <c r="AF443" s="45">
        <v>0.4</v>
      </c>
      <c r="AG443" s="46">
        <f t="shared" si="267"/>
        <v>0</v>
      </c>
      <c r="AH443" s="11">
        <f t="shared" si="268"/>
        <v>0</v>
      </c>
      <c r="AI443" s="11"/>
      <c r="AJ443" s="11">
        <f t="shared" si="269"/>
        <v>0</v>
      </c>
      <c r="AK443" s="11"/>
      <c r="AL443" s="11">
        <f t="shared" si="270"/>
        <v>0</v>
      </c>
      <c r="AN443" s="11">
        <f t="shared" si="271"/>
        <v>0</v>
      </c>
      <c r="AO443" s="12">
        <f t="shared" si="272"/>
        <v>0</v>
      </c>
    </row>
    <row r="444" spans="1:41" ht="14.25" thickTop="1" thickBot="1" x14ac:dyDescent="0.25">
      <c r="A444" s="12" t="s">
        <v>33</v>
      </c>
      <c r="B444" s="324" t="s">
        <v>33</v>
      </c>
      <c r="C444" s="425" t="s">
        <v>506</v>
      </c>
      <c r="D444" s="71" t="s">
        <v>363</v>
      </c>
      <c r="E444" s="72" t="s">
        <v>13</v>
      </c>
      <c r="F444" s="382"/>
      <c r="G444" s="73"/>
      <c r="H444" s="74">
        <f t="shared" si="255"/>
        <v>365</v>
      </c>
      <c r="I444" s="75"/>
      <c r="J444" s="76">
        <v>42.4</v>
      </c>
      <c r="K444" s="77">
        <v>0.55000000000000004</v>
      </c>
      <c r="L444" s="78">
        <f t="shared" si="273"/>
        <v>23.32</v>
      </c>
      <c r="M444" s="78">
        <v>17.399999999999999</v>
      </c>
      <c r="N444" s="80">
        <f t="shared" si="233"/>
        <v>0</v>
      </c>
      <c r="O444" s="80">
        <f t="shared" si="257"/>
        <v>0</v>
      </c>
      <c r="P444" s="264">
        <f t="shared" si="258"/>
        <v>0</v>
      </c>
      <c r="Q444" s="81" t="s">
        <v>14</v>
      </c>
      <c r="R444" s="80">
        <v>0</v>
      </c>
      <c r="S444" s="78">
        <v>16.8</v>
      </c>
      <c r="T444" s="80">
        <f t="shared" si="259"/>
        <v>0</v>
      </c>
      <c r="U444" s="36" t="str">
        <f t="shared" si="260"/>
        <v xml:space="preserve"> </v>
      </c>
      <c r="V444" s="37"/>
      <c r="W444" s="224"/>
      <c r="X444" s="11"/>
      <c r="Y444" s="39">
        <f t="shared" si="261"/>
        <v>0</v>
      </c>
      <c r="Z444" s="180">
        <f t="shared" si="262"/>
        <v>0</v>
      </c>
      <c r="AA444" s="11">
        <f t="shared" si="263"/>
        <v>42.4</v>
      </c>
      <c r="AB444" s="11">
        <f t="shared" si="264"/>
        <v>23.32</v>
      </c>
      <c r="AC444" s="43">
        <v>0.55000000000000004</v>
      </c>
      <c r="AD444" s="44">
        <f t="shared" si="274"/>
        <v>23.32</v>
      </c>
      <c r="AE444" s="12">
        <f t="shared" si="266"/>
        <v>0</v>
      </c>
      <c r="AF444" s="45">
        <v>0.9</v>
      </c>
      <c r="AG444" s="46">
        <f t="shared" si="267"/>
        <v>0</v>
      </c>
      <c r="AH444" s="11">
        <f t="shared" si="268"/>
        <v>0</v>
      </c>
      <c r="AI444" s="11"/>
      <c r="AJ444" s="11">
        <f t="shared" si="269"/>
        <v>0</v>
      </c>
      <c r="AK444" s="11"/>
      <c r="AL444" s="11">
        <f t="shared" si="270"/>
        <v>0</v>
      </c>
      <c r="AN444" s="11">
        <f t="shared" si="271"/>
        <v>0</v>
      </c>
      <c r="AO444" s="12">
        <f t="shared" si="272"/>
        <v>0</v>
      </c>
    </row>
    <row r="445" spans="1:41" ht="14.25" thickTop="1" thickBot="1" x14ac:dyDescent="0.25">
      <c r="A445" s="12" t="s">
        <v>33</v>
      </c>
      <c r="B445" s="324" t="s">
        <v>33</v>
      </c>
      <c r="C445" s="425" t="s">
        <v>506</v>
      </c>
      <c r="D445" s="71" t="s">
        <v>364</v>
      </c>
      <c r="E445" s="72" t="s">
        <v>13</v>
      </c>
      <c r="F445" s="382"/>
      <c r="G445" s="73"/>
      <c r="H445" s="74">
        <f t="shared" si="255"/>
        <v>365</v>
      </c>
      <c r="I445" s="75"/>
      <c r="J445" s="76">
        <v>46</v>
      </c>
      <c r="K445" s="77">
        <v>0.55000000000000004</v>
      </c>
      <c r="L445" s="78">
        <f t="shared" si="273"/>
        <v>25.3</v>
      </c>
      <c r="M445" s="78">
        <v>19.5</v>
      </c>
      <c r="N445" s="80">
        <f t="shared" si="233"/>
        <v>0</v>
      </c>
      <c r="O445" s="80">
        <f t="shared" si="257"/>
        <v>0</v>
      </c>
      <c r="P445" s="264">
        <f t="shared" si="258"/>
        <v>0</v>
      </c>
      <c r="Q445" s="81" t="s">
        <v>14</v>
      </c>
      <c r="R445" s="80">
        <v>0</v>
      </c>
      <c r="S445" s="78">
        <v>16.8</v>
      </c>
      <c r="T445" s="80">
        <f t="shared" si="259"/>
        <v>0</v>
      </c>
      <c r="U445" s="36" t="str">
        <f t="shared" si="260"/>
        <v xml:space="preserve"> </v>
      </c>
      <c r="V445" s="37"/>
      <c r="W445" s="147"/>
      <c r="X445" s="11"/>
      <c r="Y445" s="39">
        <f t="shared" si="261"/>
        <v>0</v>
      </c>
      <c r="Z445" s="180">
        <f t="shared" si="262"/>
        <v>0</v>
      </c>
      <c r="AA445" s="11">
        <f t="shared" si="263"/>
        <v>46</v>
      </c>
      <c r="AB445" s="11">
        <f t="shared" si="264"/>
        <v>25.3</v>
      </c>
      <c r="AC445" s="43">
        <v>0.55000000000000004</v>
      </c>
      <c r="AD445" s="44">
        <f t="shared" si="274"/>
        <v>25.3</v>
      </c>
      <c r="AE445" s="12">
        <f t="shared" si="266"/>
        <v>0</v>
      </c>
      <c r="AF445" s="45">
        <v>0.9</v>
      </c>
      <c r="AG445" s="46">
        <f t="shared" si="267"/>
        <v>0</v>
      </c>
      <c r="AH445" s="11">
        <f t="shared" si="268"/>
        <v>0</v>
      </c>
      <c r="AI445" s="11"/>
      <c r="AJ445" s="11">
        <f t="shared" si="269"/>
        <v>0</v>
      </c>
      <c r="AK445" s="11"/>
      <c r="AL445" s="11">
        <f t="shared" si="270"/>
        <v>0</v>
      </c>
      <c r="AN445" s="11">
        <f t="shared" si="271"/>
        <v>0</v>
      </c>
      <c r="AO445" s="12">
        <f t="shared" si="272"/>
        <v>0</v>
      </c>
    </row>
    <row r="446" spans="1:41" ht="14.25" thickTop="1" thickBot="1" x14ac:dyDescent="0.25">
      <c r="A446" s="12" t="s">
        <v>33</v>
      </c>
      <c r="B446" s="324" t="s">
        <v>33</v>
      </c>
      <c r="C446" s="425" t="s">
        <v>506</v>
      </c>
      <c r="D446" s="71" t="s">
        <v>365</v>
      </c>
      <c r="E446" s="72" t="s">
        <v>13</v>
      </c>
      <c r="F446" s="382"/>
      <c r="G446" s="73"/>
      <c r="H446" s="74">
        <f t="shared" si="255"/>
        <v>365</v>
      </c>
      <c r="I446" s="75"/>
      <c r="J446" s="76">
        <v>61.5</v>
      </c>
      <c r="K446" s="77">
        <v>0.55000000000000004</v>
      </c>
      <c r="L446" s="78">
        <f t="shared" si="273"/>
        <v>33.825000000000003</v>
      </c>
      <c r="M446" s="78">
        <v>26.1</v>
      </c>
      <c r="N446" s="80">
        <f t="shared" si="233"/>
        <v>0</v>
      </c>
      <c r="O446" s="80">
        <f t="shared" si="257"/>
        <v>0</v>
      </c>
      <c r="P446" s="264">
        <f t="shared" si="258"/>
        <v>0</v>
      </c>
      <c r="Q446" s="81" t="s">
        <v>14</v>
      </c>
      <c r="R446" s="80">
        <v>0</v>
      </c>
      <c r="S446" s="78">
        <v>21.8</v>
      </c>
      <c r="T446" s="80">
        <f t="shared" si="259"/>
        <v>0</v>
      </c>
      <c r="U446" s="36" t="str">
        <f t="shared" si="260"/>
        <v xml:space="preserve"> </v>
      </c>
      <c r="V446" s="37"/>
      <c r="W446" s="147"/>
      <c r="X446" s="11"/>
      <c r="Y446" s="39">
        <f t="shared" si="261"/>
        <v>0</v>
      </c>
      <c r="Z446" s="180">
        <f t="shared" si="262"/>
        <v>0</v>
      </c>
      <c r="AA446" s="11">
        <f t="shared" si="263"/>
        <v>61.5</v>
      </c>
      <c r="AB446" s="11">
        <f t="shared" si="264"/>
        <v>33.825000000000003</v>
      </c>
      <c r="AC446" s="43">
        <v>0.55000000000000004</v>
      </c>
      <c r="AD446" s="44">
        <f t="shared" si="274"/>
        <v>33.825000000000003</v>
      </c>
      <c r="AE446" s="12">
        <f t="shared" si="266"/>
        <v>0</v>
      </c>
      <c r="AF446" s="45">
        <v>1.1000000000000001</v>
      </c>
      <c r="AG446" s="46">
        <f t="shared" si="267"/>
        <v>0</v>
      </c>
      <c r="AH446" s="11">
        <f t="shared" si="268"/>
        <v>0</v>
      </c>
      <c r="AI446" s="11"/>
      <c r="AJ446" s="11">
        <f t="shared" si="269"/>
        <v>0</v>
      </c>
      <c r="AK446" s="11"/>
      <c r="AL446" s="11">
        <f t="shared" si="270"/>
        <v>0</v>
      </c>
      <c r="AN446" s="11">
        <f t="shared" si="271"/>
        <v>0</v>
      </c>
      <c r="AO446" s="12">
        <f t="shared" si="272"/>
        <v>0</v>
      </c>
    </row>
    <row r="447" spans="1:41" ht="14.25" thickTop="1" thickBot="1" x14ac:dyDescent="0.25">
      <c r="A447" s="12" t="s">
        <v>33</v>
      </c>
      <c r="B447" s="324" t="s">
        <v>33</v>
      </c>
      <c r="C447" s="425" t="s">
        <v>506</v>
      </c>
      <c r="D447" s="71" t="s">
        <v>366</v>
      </c>
      <c r="E447" s="72" t="s">
        <v>13</v>
      </c>
      <c r="F447" s="382"/>
      <c r="G447" s="73"/>
      <c r="H447" s="74">
        <f t="shared" si="255"/>
        <v>365</v>
      </c>
      <c r="I447" s="75"/>
      <c r="J447" s="76">
        <v>67.2</v>
      </c>
      <c r="K447" s="77">
        <v>0.55000000000000004</v>
      </c>
      <c r="L447" s="78">
        <f t="shared" si="273"/>
        <v>36.960000000000008</v>
      </c>
      <c r="M447" s="78">
        <v>27.7</v>
      </c>
      <c r="N447" s="80">
        <f t="shared" si="233"/>
        <v>0</v>
      </c>
      <c r="O447" s="80">
        <f t="shared" si="257"/>
        <v>0</v>
      </c>
      <c r="P447" s="264">
        <f t="shared" si="258"/>
        <v>0</v>
      </c>
      <c r="Q447" s="81" t="s">
        <v>14</v>
      </c>
      <c r="R447" s="80">
        <v>0</v>
      </c>
      <c r="S447" s="78">
        <v>21.8</v>
      </c>
      <c r="T447" s="80">
        <f t="shared" si="259"/>
        <v>0</v>
      </c>
      <c r="U447" s="36" t="str">
        <f t="shared" si="260"/>
        <v xml:space="preserve"> </v>
      </c>
      <c r="V447" s="37"/>
      <c r="W447" s="147"/>
      <c r="X447" s="11"/>
      <c r="Y447" s="39">
        <f t="shared" si="261"/>
        <v>0</v>
      </c>
      <c r="Z447" s="180">
        <f t="shared" si="262"/>
        <v>0</v>
      </c>
      <c r="AA447" s="11">
        <f t="shared" si="263"/>
        <v>67.2</v>
      </c>
      <c r="AB447" s="11">
        <f t="shared" si="264"/>
        <v>36.960000000000008</v>
      </c>
      <c r="AC447" s="43">
        <v>0.55000000000000004</v>
      </c>
      <c r="AD447" s="44">
        <f t="shared" si="274"/>
        <v>36.960000000000008</v>
      </c>
      <c r="AE447" s="12">
        <f t="shared" si="266"/>
        <v>0</v>
      </c>
      <c r="AF447" s="45">
        <v>1.1000000000000001</v>
      </c>
      <c r="AG447" s="46">
        <f t="shared" si="267"/>
        <v>0</v>
      </c>
      <c r="AH447" s="11">
        <f t="shared" si="268"/>
        <v>0</v>
      </c>
      <c r="AI447" s="11"/>
      <c r="AJ447" s="11">
        <f t="shared" si="269"/>
        <v>0</v>
      </c>
      <c r="AK447" s="11"/>
      <c r="AL447" s="11">
        <f t="shared" si="270"/>
        <v>0</v>
      </c>
      <c r="AN447" s="11">
        <f t="shared" si="271"/>
        <v>0</v>
      </c>
      <c r="AO447" s="12">
        <f t="shared" si="272"/>
        <v>0</v>
      </c>
    </row>
    <row r="448" spans="1:41" ht="14.25" thickTop="1" thickBot="1" x14ac:dyDescent="0.25">
      <c r="A448" s="12" t="s">
        <v>33</v>
      </c>
      <c r="B448" s="324" t="s">
        <v>33</v>
      </c>
      <c r="C448" s="425" t="s">
        <v>506</v>
      </c>
      <c r="D448" s="71" t="s">
        <v>367</v>
      </c>
      <c r="E448" s="72" t="s">
        <v>13</v>
      </c>
      <c r="F448" s="382"/>
      <c r="G448" s="73"/>
      <c r="H448" s="74">
        <f t="shared" si="255"/>
        <v>365</v>
      </c>
      <c r="I448" s="75"/>
      <c r="J448" s="76">
        <v>90.7</v>
      </c>
      <c r="K448" s="77">
        <v>0.55000000000000004</v>
      </c>
      <c r="L448" s="78">
        <f t="shared" si="273"/>
        <v>49.885000000000005</v>
      </c>
      <c r="M448" s="78">
        <v>39.200000000000003</v>
      </c>
      <c r="N448" s="80">
        <f t="shared" si="233"/>
        <v>0</v>
      </c>
      <c r="O448" s="80">
        <f t="shared" si="257"/>
        <v>0</v>
      </c>
      <c r="P448" s="264">
        <f t="shared" si="258"/>
        <v>0</v>
      </c>
      <c r="Q448" s="81" t="s">
        <v>14</v>
      </c>
      <c r="R448" s="80">
        <v>0</v>
      </c>
      <c r="S448" s="78">
        <v>33.4</v>
      </c>
      <c r="T448" s="80">
        <f t="shared" si="259"/>
        <v>0</v>
      </c>
      <c r="U448" s="36" t="str">
        <f t="shared" si="260"/>
        <v xml:space="preserve"> </v>
      </c>
      <c r="V448" s="37"/>
      <c r="W448" s="147"/>
      <c r="X448" s="11"/>
      <c r="Y448" s="39">
        <f t="shared" si="261"/>
        <v>0</v>
      </c>
      <c r="Z448" s="180">
        <f t="shared" si="262"/>
        <v>0</v>
      </c>
      <c r="AA448" s="11">
        <f t="shared" si="263"/>
        <v>90.7</v>
      </c>
      <c r="AB448" s="11">
        <f t="shared" si="264"/>
        <v>49.885000000000005</v>
      </c>
      <c r="AC448" s="43">
        <v>0.55000000000000004</v>
      </c>
      <c r="AD448" s="44">
        <f t="shared" si="274"/>
        <v>49.885000000000005</v>
      </c>
      <c r="AE448" s="12">
        <f t="shared" si="266"/>
        <v>0</v>
      </c>
      <c r="AF448" s="45">
        <v>1.8</v>
      </c>
      <c r="AG448" s="46">
        <f t="shared" si="267"/>
        <v>0</v>
      </c>
      <c r="AH448" s="11">
        <f t="shared" si="268"/>
        <v>0</v>
      </c>
      <c r="AI448" s="11"/>
      <c r="AJ448" s="11">
        <f t="shared" si="269"/>
        <v>0</v>
      </c>
      <c r="AK448" s="11"/>
      <c r="AL448" s="11">
        <f t="shared" si="270"/>
        <v>0</v>
      </c>
      <c r="AN448" s="11">
        <f t="shared" si="271"/>
        <v>0</v>
      </c>
      <c r="AO448" s="12">
        <f t="shared" si="272"/>
        <v>0</v>
      </c>
    </row>
    <row r="449" spans="1:41" ht="14.25" thickTop="1" thickBot="1" x14ac:dyDescent="0.25">
      <c r="A449" s="12" t="s">
        <v>33</v>
      </c>
      <c r="B449" s="324" t="s">
        <v>33</v>
      </c>
      <c r="C449" s="425" t="s">
        <v>506</v>
      </c>
      <c r="D449" s="71" t="s">
        <v>368</v>
      </c>
      <c r="E449" s="72" t="s">
        <v>13</v>
      </c>
      <c r="F449" s="382"/>
      <c r="G449" s="73"/>
      <c r="H449" s="74">
        <f t="shared" si="255"/>
        <v>365</v>
      </c>
      <c r="I449" s="75"/>
      <c r="J449" s="76">
        <v>100.6</v>
      </c>
      <c r="K449" s="77">
        <v>0.55000000000000004</v>
      </c>
      <c r="L449" s="78">
        <f t="shared" si="273"/>
        <v>55.33</v>
      </c>
      <c r="M449" s="78">
        <v>41.7</v>
      </c>
      <c r="N449" s="80">
        <f t="shared" ref="N449:N479" si="275">F449*J449</f>
        <v>0</v>
      </c>
      <c r="O449" s="80">
        <f t="shared" si="257"/>
        <v>0</v>
      </c>
      <c r="P449" s="264">
        <f t="shared" si="258"/>
        <v>0</v>
      </c>
      <c r="Q449" s="81" t="s">
        <v>14</v>
      </c>
      <c r="R449" s="80">
        <v>0</v>
      </c>
      <c r="S449" s="78">
        <v>33.4</v>
      </c>
      <c r="T449" s="80">
        <f t="shared" si="259"/>
        <v>0</v>
      </c>
      <c r="U449" s="36" t="str">
        <f t="shared" si="260"/>
        <v xml:space="preserve"> </v>
      </c>
      <c r="V449" s="37"/>
      <c r="W449" s="147"/>
      <c r="X449" s="11"/>
      <c r="Y449" s="39">
        <f t="shared" si="261"/>
        <v>0</v>
      </c>
      <c r="Z449" s="180">
        <f t="shared" si="262"/>
        <v>0</v>
      </c>
      <c r="AA449" s="11">
        <f t="shared" si="263"/>
        <v>100.6</v>
      </c>
      <c r="AB449" s="11">
        <f t="shared" si="264"/>
        <v>55.33</v>
      </c>
      <c r="AC449" s="43">
        <v>0.55000000000000004</v>
      </c>
      <c r="AD449" s="44">
        <f t="shared" si="274"/>
        <v>55.33</v>
      </c>
      <c r="AE449" s="12">
        <f t="shared" si="266"/>
        <v>0</v>
      </c>
      <c r="AF449" s="45">
        <v>1.8</v>
      </c>
      <c r="AG449" s="46">
        <f t="shared" si="267"/>
        <v>0</v>
      </c>
      <c r="AH449" s="11">
        <f t="shared" si="268"/>
        <v>0</v>
      </c>
      <c r="AI449" s="11"/>
      <c r="AJ449" s="11">
        <f t="shared" si="269"/>
        <v>0</v>
      </c>
      <c r="AK449" s="11"/>
      <c r="AL449" s="11">
        <f t="shared" si="270"/>
        <v>0</v>
      </c>
      <c r="AN449" s="11">
        <f t="shared" si="271"/>
        <v>0</v>
      </c>
      <c r="AO449" s="12">
        <f t="shared" si="272"/>
        <v>0</v>
      </c>
    </row>
    <row r="450" spans="1:41" ht="14.25" thickTop="1" thickBot="1" x14ac:dyDescent="0.25">
      <c r="A450" s="12" t="s">
        <v>33</v>
      </c>
      <c r="B450" s="324" t="s">
        <v>33</v>
      </c>
      <c r="C450" s="425" t="s">
        <v>505</v>
      </c>
      <c r="D450" s="71" t="s">
        <v>369</v>
      </c>
      <c r="E450" s="72" t="s">
        <v>13</v>
      </c>
      <c r="F450" s="382"/>
      <c r="G450" s="73"/>
      <c r="H450" s="74">
        <f t="shared" si="255"/>
        <v>365</v>
      </c>
      <c r="I450" s="75"/>
      <c r="J450" s="76">
        <v>42.3</v>
      </c>
      <c r="K450" s="77">
        <v>0.55000000000000004</v>
      </c>
      <c r="L450" s="78">
        <f t="shared" si="273"/>
        <v>23.265000000000001</v>
      </c>
      <c r="M450" s="78">
        <v>18.399999999999999</v>
      </c>
      <c r="N450" s="80">
        <f t="shared" si="275"/>
        <v>0</v>
      </c>
      <c r="O450" s="80">
        <f t="shared" si="257"/>
        <v>0</v>
      </c>
      <c r="P450" s="264">
        <f t="shared" si="258"/>
        <v>0</v>
      </c>
      <c r="Q450" s="81" t="s">
        <v>14</v>
      </c>
      <c r="R450" s="80">
        <v>0</v>
      </c>
      <c r="S450" s="78">
        <v>9</v>
      </c>
      <c r="T450" s="80">
        <f t="shared" si="259"/>
        <v>0</v>
      </c>
      <c r="U450" s="36" t="str">
        <f t="shared" si="260"/>
        <v xml:space="preserve"> </v>
      </c>
      <c r="V450" s="37"/>
      <c r="W450" s="147"/>
      <c r="X450" s="11"/>
      <c r="Y450" s="39">
        <f t="shared" si="261"/>
        <v>0</v>
      </c>
      <c r="Z450" s="180">
        <f t="shared" si="262"/>
        <v>0</v>
      </c>
      <c r="AA450" s="11">
        <f t="shared" si="263"/>
        <v>42.3</v>
      </c>
      <c r="AB450" s="11">
        <f t="shared" si="264"/>
        <v>23.265000000000001</v>
      </c>
      <c r="AC450" s="43">
        <v>0.55000000000000004</v>
      </c>
      <c r="AD450" s="44">
        <f t="shared" si="274"/>
        <v>23.265000000000001</v>
      </c>
      <c r="AE450" s="12">
        <f t="shared" si="266"/>
        <v>0</v>
      </c>
      <c r="AF450" s="45">
        <v>0.6</v>
      </c>
      <c r="AG450" s="46">
        <f t="shared" si="267"/>
        <v>0</v>
      </c>
      <c r="AH450" s="11">
        <f t="shared" si="268"/>
        <v>0</v>
      </c>
      <c r="AI450" s="11"/>
      <c r="AJ450" s="11">
        <f t="shared" si="269"/>
        <v>0</v>
      </c>
      <c r="AK450" s="11"/>
      <c r="AL450" s="11">
        <f t="shared" si="270"/>
        <v>0</v>
      </c>
      <c r="AN450" s="11">
        <f t="shared" si="271"/>
        <v>0</v>
      </c>
      <c r="AO450" s="12">
        <f t="shared" si="272"/>
        <v>0</v>
      </c>
    </row>
    <row r="451" spans="1:41" ht="14.25" thickTop="1" thickBot="1" x14ac:dyDescent="0.25">
      <c r="A451" s="12" t="s">
        <v>33</v>
      </c>
      <c r="B451" s="324" t="s">
        <v>33</v>
      </c>
      <c r="C451" s="425" t="s">
        <v>505</v>
      </c>
      <c r="D451" s="71" t="s">
        <v>370</v>
      </c>
      <c r="E451" s="72" t="s">
        <v>13</v>
      </c>
      <c r="F451" s="382"/>
      <c r="G451" s="73"/>
      <c r="H451" s="74">
        <f t="shared" si="255"/>
        <v>365</v>
      </c>
      <c r="I451" s="75"/>
      <c r="J451" s="76">
        <v>5.9</v>
      </c>
      <c r="K451" s="77">
        <v>0.55000000000000004</v>
      </c>
      <c r="L451" s="78">
        <f t="shared" si="273"/>
        <v>3.2450000000000006</v>
      </c>
      <c r="M451" s="78">
        <v>2.5</v>
      </c>
      <c r="N451" s="80">
        <f t="shared" si="275"/>
        <v>0</v>
      </c>
      <c r="O451" s="80">
        <f t="shared" si="257"/>
        <v>0</v>
      </c>
      <c r="P451" s="264">
        <f t="shared" si="258"/>
        <v>0</v>
      </c>
      <c r="Q451" s="81" t="s">
        <v>14</v>
      </c>
      <c r="R451" s="80">
        <v>0</v>
      </c>
      <c r="S451" s="78">
        <v>3</v>
      </c>
      <c r="T451" s="80">
        <f t="shared" si="259"/>
        <v>0</v>
      </c>
      <c r="U451" s="36" t="str">
        <f t="shared" si="260"/>
        <v xml:space="preserve"> </v>
      </c>
      <c r="V451" s="37"/>
      <c r="W451" s="147"/>
      <c r="X451" s="11"/>
      <c r="Y451" s="39">
        <f t="shared" si="261"/>
        <v>0</v>
      </c>
      <c r="Z451" s="180">
        <f t="shared" si="262"/>
        <v>0</v>
      </c>
      <c r="AA451" s="11">
        <f t="shared" si="263"/>
        <v>5.9</v>
      </c>
      <c r="AB451" s="11">
        <f t="shared" si="264"/>
        <v>3.2450000000000006</v>
      </c>
      <c r="AC451" s="43">
        <v>0.55000000000000004</v>
      </c>
      <c r="AD451" s="44">
        <f t="shared" si="274"/>
        <v>3.2450000000000006</v>
      </c>
      <c r="AE451" s="12">
        <f t="shared" si="266"/>
        <v>0</v>
      </c>
      <c r="AF451" s="45">
        <v>0.25</v>
      </c>
      <c r="AG451" s="46">
        <f t="shared" si="267"/>
        <v>0</v>
      </c>
      <c r="AH451" s="11">
        <f t="shared" si="268"/>
        <v>0</v>
      </c>
      <c r="AI451" s="11"/>
      <c r="AJ451" s="11">
        <f t="shared" si="269"/>
        <v>0</v>
      </c>
      <c r="AK451" s="11"/>
      <c r="AL451" s="11">
        <f t="shared" si="270"/>
        <v>0</v>
      </c>
      <c r="AN451" s="11">
        <f t="shared" si="271"/>
        <v>0</v>
      </c>
      <c r="AO451" s="12">
        <f t="shared" si="272"/>
        <v>0</v>
      </c>
    </row>
    <row r="452" spans="1:41" ht="14.25" thickTop="1" thickBot="1" x14ac:dyDescent="0.25">
      <c r="A452" s="12" t="s">
        <v>33</v>
      </c>
      <c r="B452" s="324" t="s">
        <v>33</v>
      </c>
      <c r="C452" s="425" t="s">
        <v>505</v>
      </c>
      <c r="D452" s="71" t="s">
        <v>371</v>
      </c>
      <c r="E452" s="72" t="s">
        <v>13</v>
      </c>
      <c r="F452" s="382"/>
      <c r="G452" s="73"/>
      <c r="H452" s="74">
        <f t="shared" si="255"/>
        <v>365</v>
      </c>
      <c r="I452" s="75"/>
      <c r="J452" s="76">
        <v>20.7</v>
      </c>
      <c r="K452" s="77">
        <v>0.55000000000000004</v>
      </c>
      <c r="L452" s="78">
        <f t="shared" si="273"/>
        <v>11.385</v>
      </c>
      <c r="M452" s="78">
        <v>7.8</v>
      </c>
      <c r="N452" s="80">
        <f t="shared" si="275"/>
        <v>0</v>
      </c>
      <c r="O452" s="80">
        <f t="shared" si="257"/>
        <v>0</v>
      </c>
      <c r="P452" s="264">
        <f t="shared" si="258"/>
        <v>0</v>
      </c>
      <c r="Q452" s="81" t="s">
        <v>14</v>
      </c>
      <c r="R452" s="80">
        <v>0</v>
      </c>
      <c r="S452" s="78">
        <v>7.2</v>
      </c>
      <c r="T452" s="80">
        <f t="shared" si="259"/>
        <v>0</v>
      </c>
      <c r="U452" s="36" t="str">
        <f t="shared" si="260"/>
        <v xml:space="preserve"> </v>
      </c>
      <c r="V452" s="37"/>
      <c r="W452" s="147"/>
      <c r="X452" s="11"/>
      <c r="Y452" s="39">
        <f t="shared" si="261"/>
        <v>0</v>
      </c>
      <c r="Z452" s="180">
        <f t="shared" si="262"/>
        <v>0</v>
      </c>
      <c r="AA452" s="11">
        <f t="shared" si="263"/>
        <v>20.7</v>
      </c>
      <c r="AB452" s="11">
        <f t="shared" si="264"/>
        <v>11.385</v>
      </c>
      <c r="AC452" s="43">
        <v>0.55000000000000004</v>
      </c>
      <c r="AD452" s="44">
        <f t="shared" si="274"/>
        <v>11.385</v>
      </c>
      <c r="AE452" s="12">
        <f t="shared" si="266"/>
        <v>0</v>
      </c>
      <c r="AF452" s="45">
        <v>0.3</v>
      </c>
      <c r="AG452" s="46">
        <f t="shared" si="267"/>
        <v>0</v>
      </c>
      <c r="AH452" s="11">
        <f t="shared" si="268"/>
        <v>0</v>
      </c>
      <c r="AI452" s="11"/>
      <c r="AJ452" s="11">
        <f t="shared" si="269"/>
        <v>0</v>
      </c>
      <c r="AK452" s="11"/>
      <c r="AL452" s="11">
        <f t="shared" si="270"/>
        <v>0</v>
      </c>
      <c r="AN452" s="11">
        <f t="shared" si="271"/>
        <v>0</v>
      </c>
      <c r="AO452" s="12">
        <f t="shared" si="272"/>
        <v>0</v>
      </c>
    </row>
    <row r="453" spans="1:41" ht="14.25" thickTop="1" thickBot="1" x14ac:dyDescent="0.25">
      <c r="A453" s="12" t="s">
        <v>33</v>
      </c>
      <c r="B453" s="324" t="s">
        <v>33</v>
      </c>
      <c r="C453" s="425" t="s">
        <v>505</v>
      </c>
      <c r="D453" s="71" t="s">
        <v>372</v>
      </c>
      <c r="E453" s="72" t="s">
        <v>13</v>
      </c>
      <c r="F453" s="382"/>
      <c r="G453" s="73"/>
      <c r="H453" s="74">
        <f t="shared" si="255"/>
        <v>365</v>
      </c>
      <c r="I453" s="75"/>
      <c r="J453" s="76">
        <v>25.2</v>
      </c>
      <c r="K453" s="77">
        <v>0.55000000000000004</v>
      </c>
      <c r="L453" s="78">
        <f t="shared" si="273"/>
        <v>13.860000000000001</v>
      </c>
      <c r="M453" s="78">
        <v>9.9</v>
      </c>
      <c r="N453" s="80">
        <f t="shared" si="275"/>
        <v>0</v>
      </c>
      <c r="O453" s="80">
        <f t="shared" si="257"/>
        <v>0</v>
      </c>
      <c r="P453" s="264">
        <f t="shared" si="258"/>
        <v>0</v>
      </c>
      <c r="Q453" s="81" t="s">
        <v>14</v>
      </c>
      <c r="R453" s="80">
        <v>0</v>
      </c>
      <c r="S453" s="78">
        <v>8.1999999999999993</v>
      </c>
      <c r="T453" s="80">
        <f t="shared" si="259"/>
        <v>0</v>
      </c>
      <c r="U453" s="36" t="str">
        <f t="shared" si="260"/>
        <v xml:space="preserve"> </v>
      </c>
      <c r="V453" s="37"/>
      <c r="W453" s="147"/>
      <c r="X453" s="11"/>
      <c r="Y453" s="39">
        <f t="shared" si="261"/>
        <v>0</v>
      </c>
      <c r="Z453" s="180">
        <f t="shared" si="262"/>
        <v>0</v>
      </c>
      <c r="AA453" s="11">
        <f t="shared" si="263"/>
        <v>25.2</v>
      </c>
      <c r="AB453" s="11">
        <f t="shared" si="264"/>
        <v>13.860000000000001</v>
      </c>
      <c r="AC453" s="43">
        <v>0.55000000000000004</v>
      </c>
      <c r="AD453" s="44">
        <f t="shared" si="274"/>
        <v>13.860000000000001</v>
      </c>
      <c r="AE453" s="12">
        <f t="shared" si="266"/>
        <v>0</v>
      </c>
      <c r="AF453" s="45">
        <v>0.4</v>
      </c>
      <c r="AG453" s="46">
        <f t="shared" si="267"/>
        <v>0</v>
      </c>
      <c r="AH453" s="11">
        <f t="shared" si="268"/>
        <v>0</v>
      </c>
      <c r="AI453" s="11"/>
      <c r="AJ453" s="11">
        <f t="shared" si="269"/>
        <v>0</v>
      </c>
      <c r="AK453" s="11"/>
      <c r="AL453" s="11">
        <f t="shared" si="270"/>
        <v>0</v>
      </c>
      <c r="AN453" s="11">
        <f t="shared" si="271"/>
        <v>0</v>
      </c>
      <c r="AO453" s="12">
        <f t="shared" si="272"/>
        <v>0</v>
      </c>
    </row>
    <row r="454" spans="1:41" ht="14.25" thickTop="1" thickBot="1" x14ac:dyDescent="0.25">
      <c r="A454" s="12" t="s">
        <v>33</v>
      </c>
      <c r="B454" s="324" t="s">
        <v>33</v>
      </c>
      <c r="C454" s="425" t="s">
        <v>508</v>
      </c>
      <c r="D454" s="71" t="s">
        <v>373</v>
      </c>
      <c r="E454" s="72" t="s">
        <v>13</v>
      </c>
      <c r="F454" s="382"/>
      <c r="G454" s="73"/>
      <c r="H454" s="74">
        <f t="shared" si="255"/>
        <v>365</v>
      </c>
      <c r="I454" s="75"/>
      <c r="J454" s="76">
        <v>62.2</v>
      </c>
      <c r="K454" s="77">
        <v>0.55000000000000004</v>
      </c>
      <c r="L454" s="78">
        <f t="shared" si="273"/>
        <v>34.21</v>
      </c>
      <c r="M454" s="78">
        <v>26.4</v>
      </c>
      <c r="N454" s="80">
        <f t="shared" si="275"/>
        <v>0</v>
      </c>
      <c r="O454" s="80">
        <f t="shared" si="257"/>
        <v>0</v>
      </c>
      <c r="P454" s="264">
        <f t="shared" si="258"/>
        <v>0</v>
      </c>
      <c r="Q454" s="81" t="s">
        <v>14</v>
      </c>
      <c r="R454" s="80">
        <v>0</v>
      </c>
      <c r="S454" s="78">
        <v>18</v>
      </c>
      <c r="T454" s="80">
        <f t="shared" si="259"/>
        <v>0</v>
      </c>
      <c r="U454" s="36" t="str">
        <f t="shared" si="260"/>
        <v xml:space="preserve"> </v>
      </c>
      <c r="V454" s="37"/>
      <c r="W454" s="147"/>
      <c r="X454" s="11"/>
      <c r="Y454" s="39">
        <f t="shared" si="261"/>
        <v>0</v>
      </c>
      <c r="Z454" s="180">
        <f t="shared" si="262"/>
        <v>0</v>
      </c>
      <c r="AA454" s="11">
        <f t="shared" si="263"/>
        <v>62.2</v>
      </c>
      <c r="AB454" s="11">
        <f t="shared" si="264"/>
        <v>34.21</v>
      </c>
      <c r="AC454" s="43">
        <v>0.55000000000000004</v>
      </c>
      <c r="AD454" s="44">
        <f t="shared" si="274"/>
        <v>34.21</v>
      </c>
      <c r="AE454" s="12">
        <f t="shared" si="266"/>
        <v>0</v>
      </c>
      <c r="AF454" s="45">
        <v>1.2</v>
      </c>
      <c r="AG454" s="46">
        <f t="shared" si="267"/>
        <v>0</v>
      </c>
      <c r="AH454" s="11">
        <f t="shared" si="268"/>
        <v>0</v>
      </c>
      <c r="AI454" s="11"/>
      <c r="AJ454" s="11">
        <f t="shared" si="269"/>
        <v>0</v>
      </c>
      <c r="AK454" s="11"/>
      <c r="AL454" s="11">
        <f t="shared" si="270"/>
        <v>0</v>
      </c>
      <c r="AN454" s="11">
        <f t="shared" si="271"/>
        <v>0</v>
      </c>
      <c r="AO454" s="12">
        <f t="shared" si="272"/>
        <v>0</v>
      </c>
    </row>
    <row r="455" spans="1:41" ht="14.25" thickTop="1" thickBot="1" x14ac:dyDescent="0.25">
      <c r="A455" s="12" t="s">
        <v>33</v>
      </c>
      <c r="B455" s="324" t="s">
        <v>33</v>
      </c>
      <c r="C455" s="425" t="s">
        <v>508</v>
      </c>
      <c r="D455" s="71" t="s">
        <v>374</v>
      </c>
      <c r="E455" s="72" t="s">
        <v>13</v>
      </c>
      <c r="F455" s="382"/>
      <c r="G455" s="73"/>
      <c r="H455" s="74">
        <f t="shared" si="255"/>
        <v>365</v>
      </c>
      <c r="I455" s="75"/>
      <c r="J455" s="76">
        <v>86</v>
      </c>
      <c r="K455" s="77">
        <v>0.55000000000000004</v>
      </c>
      <c r="L455" s="78">
        <f t="shared" si="273"/>
        <v>47.300000000000004</v>
      </c>
      <c r="M455" s="78">
        <v>36.9</v>
      </c>
      <c r="N455" s="80">
        <f t="shared" si="275"/>
        <v>0</v>
      </c>
      <c r="O455" s="80">
        <f t="shared" si="257"/>
        <v>0</v>
      </c>
      <c r="P455" s="264">
        <f t="shared" si="258"/>
        <v>0</v>
      </c>
      <c r="Q455" s="81" t="s">
        <v>14</v>
      </c>
      <c r="R455" s="80">
        <v>0</v>
      </c>
      <c r="S455" s="78">
        <v>23.8</v>
      </c>
      <c r="T455" s="80">
        <f t="shared" si="259"/>
        <v>0</v>
      </c>
      <c r="U455" s="36" t="str">
        <f t="shared" si="260"/>
        <v xml:space="preserve"> </v>
      </c>
      <c r="V455" s="37"/>
      <c r="W455" s="147"/>
      <c r="X455" s="11"/>
      <c r="Y455" s="39">
        <f t="shared" si="261"/>
        <v>0</v>
      </c>
      <c r="Z455" s="180">
        <f t="shared" si="262"/>
        <v>0</v>
      </c>
      <c r="AA455" s="11">
        <f t="shared" si="263"/>
        <v>86</v>
      </c>
      <c r="AB455" s="11">
        <f t="shared" si="264"/>
        <v>47.300000000000004</v>
      </c>
      <c r="AC455" s="43">
        <v>0.55000000000000004</v>
      </c>
      <c r="AD455" s="44">
        <f t="shared" si="274"/>
        <v>47.300000000000004</v>
      </c>
      <c r="AE455" s="12">
        <f t="shared" si="266"/>
        <v>0</v>
      </c>
      <c r="AF455" s="45">
        <v>1.25</v>
      </c>
      <c r="AG455" s="46">
        <f t="shared" si="267"/>
        <v>0</v>
      </c>
      <c r="AH455" s="11">
        <f t="shared" si="268"/>
        <v>0</v>
      </c>
      <c r="AI455" s="11"/>
      <c r="AJ455" s="11">
        <f t="shared" si="269"/>
        <v>0</v>
      </c>
      <c r="AK455" s="11"/>
      <c r="AL455" s="11">
        <f t="shared" si="270"/>
        <v>0</v>
      </c>
      <c r="AN455" s="11">
        <f t="shared" si="271"/>
        <v>0</v>
      </c>
      <c r="AO455" s="12">
        <f t="shared" si="272"/>
        <v>0</v>
      </c>
    </row>
    <row r="456" spans="1:41" ht="14.25" thickTop="1" thickBot="1" x14ac:dyDescent="0.25">
      <c r="A456" s="12" t="s">
        <v>33</v>
      </c>
      <c r="B456" s="324" t="s">
        <v>33</v>
      </c>
      <c r="C456" s="425" t="s">
        <v>508</v>
      </c>
      <c r="D456" s="71" t="s">
        <v>375</v>
      </c>
      <c r="E456" s="72" t="s">
        <v>13</v>
      </c>
      <c r="F456" s="382"/>
      <c r="G456" s="73"/>
      <c r="H456" s="74">
        <f t="shared" si="255"/>
        <v>365</v>
      </c>
      <c r="I456" s="75"/>
      <c r="J456" s="76">
        <v>127.3</v>
      </c>
      <c r="K456" s="77">
        <v>0.55000000000000004</v>
      </c>
      <c r="L456" s="78">
        <f t="shared" si="273"/>
        <v>70.015000000000001</v>
      </c>
      <c r="M456" s="78">
        <v>57.7</v>
      </c>
      <c r="N456" s="80">
        <f t="shared" si="275"/>
        <v>0</v>
      </c>
      <c r="O456" s="80">
        <f t="shared" si="257"/>
        <v>0</v>
      </c>
      <c r="P456" s="264">
        <f t="shared" si="258"/>
        <v>0</v>
      </c>
      <c r="Q456" s="81" t="s">
        <v>14</v>
      </c>
      <c r="R456" s="80">
        <v>0</v>
      </c>
      <c r="S456" s="78">
        <v>35.4</v>
      </c>
      <c r="T456" s="80">
        <f t="shared" si="259"/>
        <v>0</v>
      </c>
      <c r="U456" s="36" t="str">
        <f t="shared" si="260"/>
        <v xml:space="preserve"> </v>
      </c>
      <c r="V456" s="37"/>
      <c r="W456" s="147"/>
      <c r="X456" s="11"/>
      <c r="Y456" s="39">
        <f t="shared" si="261"/>
        <v>0</v>
      </c>
      <c r="Z456" s="180">
        <f t="shared" si="262"/>
        <v>0</v>
      </c>
      <c r="AA456" s="11">
        <f t="shared" si="263"/>
        <v>127.3</v>
      </c>
      <c r="AB456" s="11">
        <f t="shared" si="264"/>
        <v>70.015000000000001</v>
      </c>
      <c r="AC456" s="43">
        <v>0.55000000000000004</v>
      </c>
      <c r="AD456" s="44">
        <f t="shared" si="274"/>
        <v>70.015000000000001</v>
      </c>
      <c r="AE456" s="12">
        <f t="shared" si="266"/>
        <v>0</v>
      </c>
      <c r="AF456" s="45">
        <v>2</v>
      </c>
      <c r="AG456" s="46">
        <f t="shared" si="267"/>
        <v>0</v>
      </c>
      <c r="AH456" s="11">
        <f t="shared" si="268"/>
        <v>0</v>
      </c>
      <c r="AI456" s="11"/>
      <c r="AJ456" s="11">
        <f t="shared" si="269"/>
        <v>0</v>
      </c>
      <c r="AK456" s="11"/>
      <c r="AL456" s="11">
        <f t="shared" si="270"/>
        <v>0</v>
      </c>
      <c r="AN456" s="11">
        <f t="shared" si="271"/>
        <v>0</v>
      </c>
      <c r="AO456" s="12">
        <f t="shared" si="272"/>
        <v>0</v>
      </c>
    </row>
    <row r="457" spans="1:41" ht="14.25" thickTop="1" thickBot="1" x14ac:dyDescent="0.25">
      <c r="A457" s="12" t="s">
        <v>33</v>
      </c>
      <c r="B457" s="324" t="s">
        <v>33</v>
      </c>
      <c r="C457" s="425" t="s">
        <v>509</v>
      </c>
      <c r="D457" s="71" t="s">
        <v>376</v>
      </c>
      <c r="E457" s="72" t="s">
        <v>13</v>
      </c>
      <c r="F457" s="382"/>
      <c r="G457" s="73"/>
      <c r="H457" s="74">
        <f t="shared" si="255"/>
        <v>365</v>
      </c>
      <c r="I457" s="75"/>
      <c r="J457" s="76">
        <v>13.1</v>
      </c>
      <c r="K457" s="77">
        <v>0.55000000000000004</v>
      </c>
      <c r="L457" s="78">
        <f t="shared" si="273"/>
        <v>7.2050000000000001</v>
      </c>
      <c r="M457" s="78">
        <v>4.8</v>
      </c>
      <c r="N457" s="80">
        <f t="shared" si="275"/>
        <v>0</v>
      </c>
      <c r="O457" s="80">
        <f t="shared" si="257"/>
        <v>0</v>
      </c>
      <c r="P457" s="264">
        <f t="shared" si="258"/>
        <v>0</v>
      </c>
      <c r="Q457" s="81" t="s">
        <v>14</v>
      </c>
      <c r="R457" s="80">
        <v>0</v>
      </c>
      <c r="S457" s="78">
        <v>5.4</v>
      </c>
      <c r="T457" s="80">
        <f t="shared" si="259"/>
        <v>0</v>
      </c>
      <c r="U457" s="36" t="str">
        <f t="shared" si="260"/>
        <v xml:space="preserve"> </v>
      </c>
      <c r="V457" s="188"/>
      <c r="W457" s="189"/>
      <c r="X457" s="11"/>
      <c r="Y457" s="39">
        <f t="shared" si="261"/>
        <v>0</v>
      </c>
      <c r="Z457" s="180">
        <f t="shared" si="262"/>
        <v>0</v>
      </c>
      <c r="AA457" s="11">
        <f t="shared" si="263"/>
        <v>13.1</v>
      </c>
      <c r="AB457" s="11">
        <f t="shared" si="264"/>
        <v>7.2050000000000001</v>
      </c>
      <c r="AC457" s="43">
        <v>0.55000000000000004</v>
      </c>
      <c r="AD457" s="44">
        <f t="shared" si="274"/>
        <v>7.2050000000000001</v>
      </c>
      <c r="AE457" s="12">
        <f t="shared" si="266"/>
        <v>0</v>
      </c>
      <c r="AF457" s="45">
        <v>0.6</v>
      </c>
      <c r="AG457" s="46">
        <f t="shared" si="267"/>
        <v>0</v>
      </c>
      <c r="AH457" s="11">
        <f t="shared" si="268"/>
        <v>0</v>
      </c>
      <c r="AI457" s="11"/>
      <c r="AJ457" s="11">
        <f t="shared" si="269"/>
        <v>0</v>
      </c>
      <c r="AK457" s="11"/>
      <c r="AL457" s="11">
        <f t="shared" si="270"/>
        <v>0</v>
      </c>
      <c r="AN457" s="11">
        <f t="shared" si="271"/>
        <v>0</v>
      </c>
      <c r="AO457" s="12">
        <f t="shared" si="272"/>
        <v>0</v>
      </c>
    </row>
    <row r="458" spans="1:41" ht="13.5" thickBot="1" x14ac:dyDescent="0.25">
      <c r="A458" s="12" t="s">
        <v>33</v>
      </c>
      <c r="B458" s="324" t="s">
        <v>33</v>
      </c>
      <c r="C458" s="425" t="s">
        <v>509</v>
      </c>
      <c r="D458" s="71" t="s">
        <v>377</v>
      </c>
      <c r="E458" s="72" t="s">
        <v>13</v>
      </c>
      <c r="F458" s="382"/>
      <c r="G458" s="73"/>
      <c r="H458" s="74">
        <f t="shared" si="255"/>
        <v>365</v>
      </c>
      <c r="I458" s="75"/>
      <c r="J458" s="76">
        <v>45.9</v>
      </c>
      <c r="K458" s="77">
        <v>0.55000000000000004</v>
      </c>
      <c r="L458" s="78">
        <f t="shared" si="273"/>
        <v>25.245000000000001</v>
      </c>
      <c r="M458" s="78">
        <v>17.399999999999999</v>
      </c>
      <c r="N458" s="80">
        <f t="shared" si="275"/>
        <v>0</v>
      </c>
      <c r="O458" s="80">
        <f t="shared" si="257"/>
        <v>0</v>
      </c>
      <c r="P458" s="264">
        <f t="shared" si="258"/>
        <v>0</v>
      </c>
      <c r="Q458" s="81" t="s">
        <v>14</v>
      </c>
      <c r="R458" s="80">
        <v>0</v>
      </c>
      <c r="S458" s="78">
        <v>14.4</v>
      </c>
      <c r="T458" s="80">
        <f t="shared" si="259"/>
        <v>0</v>
      </c>
      <c r="U458" s="36" t="str">
        <f t="shared" si="260"/>
        <v xml:space="preserve"> </v>
      </c>
      <c r="V458" s="37"/>
      <c r="W458" s="147"/>
      <c r="X458" s="11"/>
      <c r="Y458" s="39">
        <f t="shared" si="261"/>
        <v>0</v>
      </c>
      <c r="Z458" s="180">
        <f t="shared" si="262"/>
        <v>0</v>
      </c>
      <c r="AA458" s="11">
        <f t="shared" si="263"/>
        <v>45.9</v>
      </c>
      <c r="AB458" s="11">
        <f t="shared" si="264"/>
        <v>25.245000000000001</v>
      </c>
      <c r="AC458" s="43">
        <v>0.55000000000000004</v>
      </c>
      <c r="AD458" s="44">
        <f t="shared" si="274"/>
        <v>25.245000000000001</v>
      </c>
      <c r="AE458" s="12">
        <f t="shared" si="266"/>
        <v>0</v>
      </c>
      <c r="AF458" s="45">
        <v>0.8</v>
      </c>
      <c r="AG458" s="46">
        <f t="shared" si="267"/>
        <v>0</v>
      </c>
      <c r="AH458" s="11">
        <f t="shared" si="268"/>
        <v>0</v>
      </c>
      <c r="AI458" s="11"/>
      <c r="AJ458" s="11">
        <f t="shared" si="269"/>
        <v>0</v>
      </c>
      <c r="AK458" s="11"/>
      <c r="AL458" s="11">
        <f t="shared" si="270"/>
        <v>0</v>
      </c>
      <c r="AN458" s="11">
        <f t="shared" si="271"/>
        <v>0</v>
      </c>
      <c r="AO458" s="12">
        <f t="shared" si="272"/>
        <v>0</v>
      </c>
    </row>
    <row r="459" spans="1:41" ht="14.25" thickTop="1" thickBot="1" x14ac:dyDescent="0.25">
      <c r="A459" s="12" t="s">
        <v>33</v>
      </c>
      <c r="B459" s="324" t="s">
        <v>33</v>
      </c>
      <c r="C459" s="425" t="s">
        <v>509</v>
      </c>
      <c r="D459" s="71" t="s">
        <v>378</v>
      </c>
      <c r="E459" s="72" t="s">
        <v>13</v>
      </c>
      <c r="F459" s="382"/>
      <c r="G459" s="73"/>
      <c r="H459" s="74">
        <f t="shared" si="255"/>
        <v>365</v>
      </c>
      <c r="I459" s="75"/>
      <c r="J459" s="76">
        <v>58</v>
      </c>
      <c r="K459" s="77">
        <v>0.55000000000000004</v>
      </c>
      <c r="L459" s="78">
        <f t="shared" si="273"/>
        <v>31.900000000000002</v>
      </c>
      <c r="M459" s="78">
        <v>22.7</v>
      </c>
      <c r="N459" s="80">
        <f t="shared" si="275"/>
        <v>0</v>
      </c>
      <c r="O459" s="80">
        <f t="shared" si="257"/>
        <v>0</v>
      </c>
      <c r="P459" s="264">
        <f t="shared" si="258"/>
        <v>0</v>
      </c>
      <c r="Q459" s="81" t="s">
        <v>14</v>
      </c>
      <c r="R459" s="80">
        <v>0</v>
      </c>
      <c r="S459" s="78">
        <v>16.8</v>
      </c>
      <c r="T459" s="80">
        <f t="shared" si="259"/>
        <v>0</v>
      </c>
      <c r="U459" s="36" t="str">
        <f t="shared" si="260"/>
        <v xml:space="preserve"> </v>
      </c>
      <c r="V459" s="37"/>
      <c r="W459" s="147"/>
      <c r="X459" s="11"/>
      <c r="Y459" s="39">
        <f t="shared" si="261"/>
        <v>0</v>
      </c>
      <c r="Z459" s="180">
        <f t="shared" si="262"/>
        <v>0</v>
      </c>
      <c r="AA459" s="11">
        <f t="shared" si="263"/>
        <v>58</v>
      </c>
      <c r="AB459" s="11">
        <f t="shared" si="264"/>
        <v>31.900000000000002</v>
      </c>
      <c r="AC459" s="43">
        <v>0.55000000000000004</v>
      </c>
      <c r="AD459" s="44">
        <f t="shared" si="274"/>
        <v>31.900000000000002</v>
      </c>
      <c r="AE459" s="12">
        <f t="shared" si="266"/>
        <v>0</v>
      </c>
      <c r="AF459" s="45">
        <v>0.9</v>
      </c>
      <c r="AG459" s="46">
        <f t="shared" si="267"/>
        <v>0</v>
      </c>
      <c r="AH459" s="11">
        <f t="shared" si="268"/>
        <v>0</v>
      </c>
      <c r="AI459" s="11"/>
      <c r="AJ459" s="11">
        <f t="shared" si="269"/>
        <v>0</v>
      </c>
      <c r="AK459" s="11"/>
      <c r="AL459" s="11">
        <f t="shared" si="270"/>
        <v>0</v>
      </c>
      <c r="AN459" s="11">
        <f t="shared" si="271"/>
        <v>0</v>
      </c>
      <c r="AO459" s="12">
        <f t="shared" si="272"/>
        <v>0</v>
      </c>
    </row>
    <row r="460" spans="1:41" ht="14.25" thickTop="1" thickBot="1" x14ac:dyDescent="0.25">
      <c r="A460" s="12" t="s">
        <v>33</v>
      </c>
      <c r="B460" s="324" t="s">
        <v>33</v>
      </c>
      <c r="C460" s="425" t="s">
        <v>507</v>
      </c>
      <c r="D460" s="71" t="s">
        <v>379</v>
      </c>
      <c r="E460" s="72" t="s">
        <v>13</v>
      </c>
      <c r="F460" s="382"/>
      <c r="G460" s="73"/>
      <c r="H460" s="74">
        <f t="shared" si="255"/>
        <v>365</v>
      </c>
      <c r="I460" s="75"/>
      <c r="J460" s="76">
        <v>15.6</v>
      </c>
      <c r="K460" s="77">
        <v>0.55000000000000004</v>
      </c>
      <c r="L460" s="78">
        <f t="shared" si="273"/>
        <v>8.58</v>
      </c>
      <c r="M460" s="78">
        <v>5.7</v>
      </c>
      <c r="N460" s="80">
        <f t="shared" si="275"/>
        <v>0</v>
      </c>
      <c r="O460" s="80">
        <f t="shared" si="257"/>
        <v>0</v>
      </c>
      <c r="P460" s="264">
        <f t="shared" si="258"/>
        <v>0</v>
      </c>
      <c r="Q460" s="81" t="s">
        <v>14</v>
      </c>
      <c r="R460" s="80">
        <v>0</v>
      </c>
      <c r="S460" s="78">
        <v>6.8</v>
      </c>
      <c r="T460" s="80">
        <f t="shared" si="259"/>
        <v>0</v>
      </c>
      <c r="U460" s="36" t="str">
        <f t="shared" si="260"/>
        <v xml:space="preserve"> </v>
      </c>
      <c r="V460" s="37"/>
      <c r="W460" s="147"/>
      <c r="X460" s="11"/>
      <c r="Y460" s="39">
        <f t="shared" si="261"/>
        <v>0</v>
      </c>
      <c r="Z460" s="180">
        <f t="shared" si="262"/>
        <v>0</v>
      </c>
      <c r="AA460" s="11">
        <f t="shared" si="263"/>
        <v>15.6</v>
      </c>
      <c r="AB460" s="11">
        <f t="shared" si="264"/>
        <v>8.58</v>
      </c>
      <c r="AC460" s="43">
        <v>0.55000000000000004</v>
      </c>
      <c r="AD460" s="44">
        <f t="shared" si="274"/>
        <v>8.58</v>
      </c>
      <c r="AE460" s="12">
        <f t="shared" si="266"/>
        <v>0</v>
      </c>
      <c r="AF460" s="45">
        <v>0.8</v>
      </c>
      <c r="AG460" s="46">
        <f t="shared" si="267"/>
        <v>0</v>
      </c>
      <c r="AH460" s="11">
        <f t="shared" si="268"/>
        <v>0</v>
      </c>
      <c r="AI460" s="11"/>
      <c r="AJ460" s="11">
        <f t="shared" si="269"/>
        <v>0</v>
      </c>
      <c r="AK460" s="11"/>
      <c r="AL460" s="11">
        <f t="shared" si="270"/>
        <v>0</v>
      </c>
      <c r="AN460" s="11">
        <f t="shared" si="271"/>
        <v>0</v>
      </c>
      <c r="AO460" s="12">
        <f t="shared" si="272"/>
        <v>0</v>
      </c>
    </row>
    <row r="461" spans="1:41" ht="14.25" thickTop="1" thickBot="1" x14ac:dyDescent="0.25">
      <c r="A461" s="12" t="s">
        <v>33</v>
      </c>
      <c r="B461" s="324" t="s">
        <v>33</v>
      </c>
      <c r="C461" s="425" t="s">
        <v>507</v>
      </c>
      <c r="D461" s="71" t="s">
        <v>380</v>
      </c>
      <c r="E461" s="72" t="s">
        <v>13</v>
      </c>
      <c r="F461" s="382"/>
      <c r="G461" s="73"/>
      <c r="H461" s="74">
        <f t="shared" si="255"/>
        <v>365</v>
      </c>
      <c r="I461" s="75"/>
      <c r="J461" s="76">
        <v>56.4</v>
      </c>
      <c r="K461" s="77">
        <v>0.55000000000000004</v>
      </c>
      <c r="L461" s="78">
        <f t="shared" si="273"/>
        <v>31.020000000000003</v>
      </c>
      <c r="M461" s="78">
        <v>21.5</v>
      </c>
      <c r="N461" s="80">
        <f t="shared" si="275"/>
        <v>0</v>
      </c>
      <c r="O461" s="80">
        <f t="shared" si="257"/>
        <v>0</v>
      </c>
      <c r="P461" s="264">
        <f t="shared" si="258"/>
        <v>0</v>
      </c>
      <c r="Q461" s="81" t="s">
        <v>14</v>
      </c>
      <c r="R461" s="80">
        <v>0</v>
      </c>
      <c r="S461" s="78">
        <v>18.2</v>
      </c>
      <c r="T461" s="80">
        <f t="shared" si="259"/>
        <v>0</v>
      </c>
      <c r="U461" s="36" t="str">
        <f t="shared" si="260"/>
        <v xml:space="preserve"> </v>
      </c>
      <c r="V461" s="37"/>
      <c r="W461" s="147"/>
      <c r="X461" s="11"/>
      <c r="Y461" s="39">
        <f t="shared" si="261"/>
        <v>0</v>
      </c>
      <c r="Z461" s="180">
        <f t="shared" si="262"/>
        <v>0</v>
      </c>
      <c r="AA461" s="11">
        <f t="shared" si="263"/>
        <v>56.4</v>
      </c>
      <c r="AB461" s="11">
        <f t="shared" si="264"/>
        <v>31.020000000000003</v>
      </c>
      <c r="AC461" s="43">
        <v>0.55000000000000004</v>
      </c>
      <c r="AD461" s="44">
        <f t="shared" si="274"/>
        <v>31.020000000000003</v>
      </c>
      <c r="AE461" s="12">
        <f t="shared" si="266"/>
        <v>0</v>
      </c>
      <c r="AF461" s="45">
        <v>1.1000000000000001</v>
      </c>
      <c r="AG461" s="46">
        <f t="shared" si="267"/>
        <v>0</v>
      </c>
      <c r="AH461" s="11">
        <f t="shared" si="268"/>
        <v>0</v>
      </c>
      <c r="AI461" s="11"/>
      <c r="AJ461" s="11">
        <f t="shared" si="269"/>
        <v>0</v>
      </c>
      <c r="AK461" s="11"/>
      <c r="AL461" s="11">
        <f t="shared" si="270"/>
        <v>0</v>
      </c>
      <c r="AN461" s="11">
        <f t="shared" si="271"/>
        <v>0</v>
      </c>
      <c r="AO461" s="12">
        <f t="shared" si="272"/>
        <v>0</v>
      </c>
    </row>
    <row r="462" spans="1:41" ht="14.25" thickTop="1" thickBot="1" x14ac:dyDescent="0.25">
      <c r="A462" s="12" t="s">
        <v>33</v>
      </c>
      <c r="B462" s="324" t="s">
        <v>33</v>
      </c>
      <c r="C462" s="425" t="s">
        <v>507</v>
      </c>
      <c r="D462" s="71" t="s">
        <v>381</v>
      </c>
      <c r="E462" s="72" t="s">
        <v>13</v>
      </c>
      <c r="F462" s="382"/>
      <c r="G462" s="73"/>
      <c r="H462" s="74">
        <f t="shared" si="255"/>
        <v>365</v>
      </c>
      <c r="I462" s="75"/>
      <c r="J462" s="76">
        <v>70.7</v>
      </c>
      <c r="K462" s="77">
        <v>0.55000000000000004</v>
      </c>
      <c r="L462" s="78">
        <f t="shared" si="273"/>
        <v>38.885000000000005</v>
      </c>
      <c r="M462" s="78">
        <v>27.7</v>
      </c>
      <c r="N462" s="80">
        <f t="shared" si="275"/>
        <v>0</v>
      </c>
      <c r="O462" s="80">
        <f t="shared" si="257"/>
        <v>0</v>
      </c>
      <c r="P462" s="264">
        <f t="shared" si="258"/>
        <v>0</v>
      </c>
      <c r="Q462" s="81" t="s">
        <v>14</v>
      </c>
      <c r="R462" s="80">
        <v>0</v>
      </c>
      <c r="S462" s="78">
        <v>21.4</v>
      </c>
      <c r="T462" s="80">
        <f t="shared" si="259"/>
        <v>0</v>
      </c>
      <c r="U462" s="36" t="str">
        <f t="shared" si="260"/>
        <v xml:space="preserve"> </v>
      </c>
      <c r="V462" s="37"/>
      <c r="W462" s="147"/>
      <c r="X462" s="11"/>
      <c r="Y462" s="39">
        <f t="shared" si="261"/>
        <v>0</v>
      </c>
      <c r="Z462" s="180">
        <f t="shared" si="262"/>
        <v>0</v>
      </c>
      <c r="AA462" s="11">
        <f t="shared" si="263"/>
        <v>70.7</v>
      </c>
      <c r="AB462" s="11">
        <f t="shared" si="264"/>
        <v>38.885000000000005</v>
      </c>
      <c r="AC462" s="43">
        <v>0.55000000000000004</v>
      </c>
      <c r="AD462" s="44">
        <f t="shared" si="274"/>
        <v>38.885000000000005</v>
      </c>
      <c r="AE462" s="12">
        <f t="shared" si="266"/>
        <v>0</v>
      </c>
      <c r="AF462" s="45">
        <v>1.1000000000000001</v>
      </c>
      <c r="AG462" s="46">
        <f t="shared" si="267"/>
        <v>0</v>
      </c>
      <c r="AH462" s="11">
        <f t="shared" si="268"/>
        <v>0</v>
      </c>
      <c r="AI462" s="11"/>
      <c r="AJ462" s="11">
        <f t="shared" si="269"/>
        <v>0</v>
      </c>
      <c r="AK462" s="11"/>
      <c r="AL462" s="11">
        <f t="shared" si="270"/>
        <v>0</v>
      </c>
      <c r="AN462" s="11">
        <f t="shared" si="271"/>
        <v>0</v>
      </c>
      <c r="AO462" s="12">
        <f t="shared" si="272"/>
        <v>0</v>
      </c>
    </row>
    <row r="463" spans="1:41" ht="14.25" thickTop="1" thickBot="1" x14ac:dyDescent="0.25">
      <c r="A463" s="12" t="s">
        <v>33</v>
      </c>
      <c r="B463" s="324" t="s">
        <v>33</v>
      </c>
      <c r="C463" s="425" t="s">
        <v>510</v>
      </c>
      <c r="D463" s="71" t="s">
        <v>382</v>
      </c>
      <c r="E463" s="72" t="s">
        <v>13</v>
      </c>
      <c r="F463" s="382"/>
      <c r="G463" s="73"/>
      <c r="H463" s="74">
        <f t="shared" si="255"/>
        <v>365</v>
      </c>
      <c r="I463" s="75"/>
      <c r="J463" s="76">
        <v>20.399999999999999</v>
      </c>
      <c r="K463" s="77">
        <v>0.55000000000000004</v>
      </c>
      <c r="L463" s="78">
        <f t="shared" si="273"/>
        <v>11.22</v>
      </c>
      <c r="M463" s="78">
        <v>7.8</v>
      </c>
      <c r="N463" s="80">
        <f t="shared" si="275"/>
        <v>0</v>
      </c>
      <c r="O463" s="80">
        <f t="shared" si="257"/>
        <v>0</v>
      </c>
      <c r="P463" s="264">
        <f t="shared" si="258"/>
        <v>0</v>
      </c>
      <c r="Q463" s="81" t="s">
        <v>14</v>
      </c>
      <c r="R463" s="80">
        <v>0</v>
      </c>
      <c r="S463" s="78">
        <v>8.8000000000000007</v>
      </c>
      <c r="T463" s="80">
        <f t="shared" si="259"/>
        <v>0</v>
      </c>
      <c r="U463" s="36" t="str">
        <f t="shared" si="260"/>
        <v xml:space="preserve"> </v>
      </c>
      <c r="V463" s="37"/>
      <c r="W463" s="147"/>
      <c r="X463" s="11"/>
      <c r="Y463" s="39">
        <f t="shared" si="261"/>
        <v>0</v>
      </c>
      <c r="Z463" s="180">
        <f t="shared" si="262"/>
        <v>0</v>
      </c>
      <c r="AA463" s="11">
        <f t="shared" si="263"/>
        <v>20.399999999999999</v>
      </c>
      <c r="AB463" s="11">
        <f t="shared" si="264"/>
        <v>11.22</v>
      </c>
      <c r="AC463" s="43">
        <v>0.55000000000000004</v>
      </c>
      <c r="AD463" s="44">
        <f t="shared" si="274"/>
        <v>11.22</v>
      </c>
      <c r="AE463" s="12">
        <f t="shared" si="266"/>
        <v>0</v>
      </c>
      <c r="AF463" s="45">
        <v>1.1000000000000001</v>
      </c>
      <c r="AG463" s="46">
        <f t="shared" si="267"/>
        <v>0</v>
      </c>
      <c r="AH463" s="11">
        <f t="shared" si="268"/>
        <v>0</v>
      </c>
      <c r="AI463" s="11"/>
      <c r="AJ463" s="11">
        <f t="shared" si="269"/>
        <v>0</v>
      </c>
      <c r="AK463" s="11"/>
      <c r="AL463" s="11">
        <f t="shared" si="270"/>
        <v>0</v>
      </c>
      <c r="AN463" s="11">
        <f t="shared" si="271"/>
        <v>0</v>
      </c>
      <c r="AO463" s="12">
        <f t="shared" si="272"/>
        <v>0</v>
      </c>
    </row>
    <row r="464" spans="1:41" ht="14.25" thickTop="1" thickBot="1" x14ac:dyDescent="0.25">
      <c r="A464" s="12" t="s">
        <v>33</v>
      </c>
      <c r="B464" s="324" t="s">
        <v>33</v>
      </c>
      <c r="C464" s="425" t="s">
        <v>510</v>
      </c>
      <c r="D464" s="71" t="s">
        <v>383</v>
      </c>
      <c r="E464" s="72" t="s">
        <v>13</v>
      </c>
      <c r="F464" s="382"/>
      <c r="G464" s="73"/>
      <c r="H464" s="74">
        <f t="shared" si="255"/>
        <v>365</v>
      </c>
      <c r="I464" s="75"/>
      <c r="J464" s="76">
        <v>73.2</v>
      </c>
      <c r="K464" s="77">
        <v>0.55000000000000004</v>
      </c>
      <c r="L464" s="78">
        <f t="shared" si="273"/>
        <v>40.260000000000005</v>
      </c>
      <c r="M464" s="78">
        <v>28</v>
      </c>
      <c r="N464" s="80">
        <f t="shared" si="275"/>
        <v>0</v>
      </c>
      <c r="O464" s="80">
        <f t="shared" si="257"/>
        <v>0</v>
      </c>
      <c r="P464" s="264">
        <f t="shared" si="258"/>
        <v>0</v>
      </c>
      <c r="Q464" s="81" t="s">
        <v>14</v>
      </c>
      <c r="R464" s="80">
        <v>0</v>
      </c>
      <c r="S464" s="78">
        <v>23.2</v>
      </c>
      <c r="T464" s="80">
        <f t="shared" si="259"/>
        <v>0</v>
      </c>
      <c r="U464" s="36" t="str">
        <f t="shared" si="260"/>
        <v xml:space="preserve"> </v>
      </c>
      <c r="V464" s="37"/>
      <c r="W464" s="147"/>
      <c r="X464" s="11"/>
      <c r="Y464" s="39">
        <f t="shared" si="261"/>
        <v>0</v>
      </c>
      <c r="Z464" s="180">
        <f t="shared" si="262"/>
        <v>0</v>
      </c>
      <c r="AA464" s="11">
        <f t="shared" si="263"/>
        <v>73.2</v>
      </c>
      <c r="AB464" s="11">
        <f t="shared" si="264"/>
        <v>40.260000000000005</v>
      </c>
      <c r="AC464" s="43">
        <v>0.55000000000000004</v>
      </c>
      <c r="AD464" s="44">
        <f t="shared" si="274"/>
        <v>40.260000000000005</v>
      </c>
      <c r="AE464" s="12">
        <f t="shared" si="266"/>
        <v>0</v>
      </c>
      <c r="AF464" s="45">
        <v>1.4</v>
      </c>
      <c r="AG464" s="46">
        <f t="shared" si="267"/>
        <v>0</v>
      </c>
      <c r="AH464" s="11">
        <f t="shared" si="268"/>
        <v>0</v>
      </c>
      <c r="AI464" s="11"/>
      <c r="AJ464" s="11">
        <f t="shared" si="269"/>
        <v>0</v>
      </c>
      <c r="AK464" s="11"/>
      <c r="AL464" s="11">
        <f t="shared" si="270"/>
        <v>0</v>
      </c>
      <c r="AN464" s="11">
        <f t="shared" si="271"/>
        <v>0</v>
      </c>
      <c r="AO464" s="12">
        <f t="shared" si="272"/>
        <v>0</v>
      </c>
    </row>
    <row r="465" spans="1:41" ht="14.25" thickTop="1" thickBot="1" x14ac:dyDescent="0.25">
      <c r="A465" s="12" t="s">
        <v>33</v>
      </c>
      <c r="B465" s="324" t="s">
        <v>33</v>
      </c>
      <c r="C465" s="426" t="s">
        <v>510</v>
      </c>
      <c r="D465" s="95" t="s">
        <v>384</v>
      </c>
      <c r="E465" s="48" t="s">
        <v>13</v>
      </c>
      <c r="F465" s="381"/>
      <c r="G465" s="49"/>
      <c r="H465" s="50">
        <f t="shared" si="255"/>
        <v>365</v>
      </c>
      <c r="I465" s="51"/>
      <c r="J465" s="52">
        <v>92.3</v>
      </c>
      <c r="K465" s="53">
        <v>0.55000000000000004</v>
      </c>
      <c r="L465" s="54">
        <f t="shared" si="273"/>
        <v>50.765000000000001</v>
      </c>
      <c r="M465" s="54">
        <v>36</v>
      </c>
      <c r="N465" s="55">
        <f t="shared" si="275"/>
        <v>0</v>
      </c>
      <c r="O465" s="55">
        <f t="shared" si="257"/>
        <v>0</v>
      </c>
      <c r="P465" s="290">
        <f t="shared" si="258"/>
        <v>0</v>
      </c>
      <c r="Q465" s="56" t="s">
        <v>14</v>
      </c>
      <c r="R465" s="55">
        <v>0</v>
      </c>
      <c r="S465" s="54">
        <v>27.2</v>
      </c>
      <c r="T465" s="55">
        <f t="shared" si="259"/>
        <v>0</v>
      </c>
      <c r="U465" s="36" t="str">
        <f t="shared" si="260"/>
        <v xml:space="preserve"> </v>
      </c>
      <c r="V465" s="37"/>
      <c r="W465" s="147"/>
      <c r="X465" s="11"/>
      <c r="Y465" s="39">
        <f t="shared" si="261"/>
        <v>0</v>
      </c>
      <c r="Z465" s="180">
        <f t="shared" si="262"/>
        <v>0</v>
      </c>
      <c r="AA465" s="11">
        <f t="shared" si="263"/>
        <v>92.3</v>
      </c>
      <c r="AB465" s="11">
        <f t="shared" si="264"/>
        <v>50.765000000000001</v>
      </c>
      <c r="AC465" s="43">
        <v>0.55000000000000004</v>
      </c>
      <c r="AD465" s="44">
        <f t="shared" si="274"/>
        <v>50.765000000000001</v>
      </c>
      <c r="AE465" s="12">
        <f t="shared" si="266"/>
        <v>0</v>
      </c>
      <c r="AF465" s="194">
        <v>1.5</v>
      </c>
      <c r="AG465" s="113">
        <f t="shared" si="267"/>
        <v>0</v>
      </c>
      <c r="AH465" s="11">
        <f t="shared" si="268"/>
        <v>0</v>
      </c>
      <c r="AI465" s="11"/>
      <c r="AJ465" s="11">
        <f t="shared" si="269"/>
        <v>0</v>
      </c>
      <c r="AK465" s="11"/>
      <c r="AL465" s="11">
        <f t="shared" si="270"/>
        <v>0</v>
      </c>
      <c r="AN465" s="11">
        <f t="shared" si="271"/>
        <v>0</v>
      </c>
      <c r="AO465" s="12">
        <f t="shared" si="272"/>
        <v>0</v>
      </c>
    </row>
    <row r="466" spans="1:41" ht="13.5" thickBot="1" x14ac:dyDescent="0.25">
      <c r="A466" s="12" t="s">
        <v>36</v>
      </c>
      <c r="B466" s="12" t="s">
        <v>36</v>
      </c>
      <c r="C466" s="424" t="s">
        <v>36</v>
      </c>
      <c r="D466" s="114" t="s">
        <v>15</v>
      </c>
      <c r="E466" s="115"/>
      <c r="F466" s="379" t="str">
        <f>IF(W466&gt;0,"x"," ")</f>
        <v xml:space="preserve"> </v>
      </c>
      <c r="G466" s="20"/>
      <c r="H466" s="230"/>
      <c r="I466" s="230"/>
      <c r="J466" s="230"/>
      <c r="K466" s="231"/>
      <c r="L466" s="232"/>
      <c r="M466" s="232"/>
      <c r="N466" s="187"/>
      <c r="O466" s="187"/>
      <c r="P466" s="355"/>
      <c r="Q466" s="233"/>
      <c r="R466" s="187"/>
      <c r="S466" s="234"/>
      <c r="T466" s="187"/>
      <c r="U466" s="36"/>
      <c r="V466" s="22">
        <f>SUM(T467:T468)</f>
        <v>0</v>
      </c>
      <c r="W466" s="125">
        <f>SUM(F467:F468)</f>
        <v>0</v>
      </c>
      <c r="X466" s="11"/>
      <c r="Y466" s="39"/>
      <c r="Z466" s="11"/>
      <c r="AA466" s="11"/>
      <c r="AB466" s="11"/>
      <c r="AC466" s="43">
        <v>0.55000000000000004</v>
      </c>
      <c r="AD466" s="44">
        <f t="shared" si="274"/>
        <v>0</v>
      </c>
      <c r="AE466" s="12"/>
      <c r="AF466" s="371"/>
      <c r="AG466" s="372"/>
      <c r="AH466" s="11"/>
      <c r="AI466" s="22">
        <f>SUM(AH467:AH468)</f>
        <v>0</v>
      </c>
      <c r="AJ466" s="11"/>
      <c r="AK466" s="22">
        <f>SUM(AJ467:AJ468)</f>
        <v>0</v>
      </c>
      <c r="AL466" s="11"/>
      <c r="AM466" s="22">
        <f>SUM(AL467:AL468)</f>
        <v>0</v>
      </c>
      <c r="AN466" s="11"/>
      <c r="AO466" s="12"/>
    </row>
    <row r="467" spans="1:41" ht="13.5" thickBot="1" x14ac:dyDescent="0.25">
      <c r="A467" s="12" t="s">
        <v>36</v>
      </c>
      <c r="B467" s="12" t="s">
        <v>36</v>
      </c>
      <c r="C467" s="594" t="s">
        <v>36</v>
      </c>
      <c r="D467" s="61" t="s">
        <v>171</v>
      </c>
      <c r="E467" s="229" t="s">
        <v>13</v>
      </c>
      <c r="F467" s="383"/>
      <c r="G467" s="139"/>
      <c r="H467" s="74">
        <f t="shared" si="255"/>
        <v>365</v>
      </c>
      <c r="I467" s="140"/>
      <c r="J467" s="178">
        <v>20.100000000000001</v>
      </c>
      <c r="K467" s="142">
        <v>0.55000000000000004</v>
      </c>
      <c r="L467" s="143">
        <f t="shared" si="273"/>
        <v>11.055000000000001</v>
      </c>
      <c r="M467" s="143">
        <v>6.2</v>
      </c>
      <c r="N467" s="144">
        <f t="shared" si="275"/>
        <v>0</v>
      </c>
      <c r="O467" s="144">
        <f>L467*F467</f>
        <v>0</v>
      </c>
      <c r="P467" s="351">
        <f>F467*M467</f>
        <v>0</v>
      </c>
      <c r="Q467" s="145" t="s">
        <v>14</v>
      </c>
      <c r="R467" s="144"/>
      <c r="S467" s="143">
        <v>1.65</v>
      </c>
      <c r="T467" s="144">
        <f>F467*S467</f>
        <v>0</v>
      </c>
      <c r="U467" s="36" t="str">
        <f>IF(T467&gt;0,(T467/1.5)," ")</f>
        <v xml:space="preserve"> </v>
      </c>
      <c r="V467" s="37"/>
      <c r="W467" s="125" t="s">
        <v>36</v>
      </c>
      <c r="X467" s="11"/>
      <c r="Y467" s="39">
        <f>J467*(G467*I467)/365</f>
        <v>0</v>
      </c>
      <c r="Z467" s="180">
        <f>Y467*AC467</f>
        <v>0</v>
      </c>
      <c r="AA467" s="11">
        <f>J467*(H467+(G467*(1-I467)))/365</f>
        <v>20.100000000000001</v>
      </c>
      <c r="AB467" s="11">
        <f>AA467*K467</f>
        <v>11.055000000000001</v>
      </c>
      <c r="AC467" s="43">
        <v>0.55000000000000004</v>
      </c>
      <c r="AD467" s="44">
        <f t="shared" si="274"/>
        <v>11.055000000000001</v>
      </c>
      <c r="AE467" s="12">
        <f>F467*J467</f>
        <v>0</v>
      </c>
      <c r="AF467" s="156">
        <v>0.18</v>
      </c>
      <c r="AG467" s="157">
        <f>F467*AF467</f>
        <v>0</v>
      </c>
      <c r="AH467" s="11">
        <f>IF(G467=365,IF(I467=1,T467,0),0)</f>
        <v>0</v>
      </c>
      <c r="AI467" s="11"/>
      <c r="AJ467" s="11">
        <f>IF(G467=365,IF(I467=1,U467,0),0)</f>
        <v>0</v>
      </c>
      <c r="AK467" s="11"/>
      <c r="AL467" s="11">
        <f>IF(G467=365,IF(I467=1,R467,0),0)</f>
        <v>0</v>
      </c>
      <c r="AN467" s="11">
        <f>IF(G467=365,IF(I467=1,O467,0),0)</f>
        <v>0</v>
      </c>
      <c r="AO467" s="12">
        <f>IF(G467=365,IF(I467=1,P467,0),0)</f>
        <v>0</v>
      </c>
    </row>
    <row r="468" spans="1:41" ht="13.5" thickBot="1" x14ac:dyDescent="0.25">
      <c r="A468" s="12" t="s">
        <v>36</v>
      </c>
      <c r="B468" s="12" t="s">
        <v>36</v>
      </c>
      <c r="C468" s="594"/>
      <c r="D468" s="71" t="s">
        <v>172</v>
      </c>
      <c r="E468" s="72" t="s">
        <v>13</v>
      </c>
      <c r="F468" s="382"/>
      <c r="G468" s="73"/>
      <c r="H468" s="74">
        <f t="shared" si="255"/>
        <v>365</v>
      </c>
      <c r="I468" s="75"/>
      <c r="J468" s="76">
        <v>17.600000000000001</v>
      </c>
      <c r="K468" s="77">
        <v>0.55000000000000004</v>
      </c>
      <c r="L468" s="78">
        <f t="shared" si="273"/>
        <v>9.6800000000000015</v>
      </c>
      <c r="M468" s="78">
        <v>5</v>
      </c>
      <c r="N468" s="80">
        <f t="shared" si="275"/>
        <v>0</v>
      </c>
      <c r="O468" s="80">
        <f>L468*F468</f>
        <v>0</v>
      </c>
      <c r="P468" s="264">
        <f>F468*M468</f>
        <v>0</v>
      </c>
      <c r="Q468" s="56" t="s">
        <v>14</v>
      </c>
      <c r="R468" s="80"/>
      <c r="S468" s="78">
        <v>1.65</v>
      </c>
      <c r="T468" s="80">
        <f>F468*S468</f>
        <v>0</v>
      </c>
      <c r="U468" s="36" t="str">
        <f>IF(T468&gt;0,(T468/1.5)," ")</f>
        <v xml:space="preserve"> </v>
      </c>
      <c r="V468" s="37"/>
      <c r="W468" s="147"/>
      <c r="X468" s="11"/>
      <c r="Y468" s="39">
        <f>J468*(G468*I468)/365</f>
        <v>0</v>
      </c>
      <c r="Z468" s="180">
        <f>Y468*AC468</f>
        <v>0</v>
      </c>
      <c r="AA468" s="11">
        <f>J468*(H468+(G468*(1-I468)))/365</f>
        <v>17.600000000000001</v>
      </c>
      <c r="AB468" s="11">
        <f>AA468*K468</f>
        <v>9.6800000000000015</v>
      </c>
      <c r="AC468" s="43">
        <v>0.55000000000000004</v>
      </c>
      <c r="AD468" s="44">
        <f t="shared" si="274"/>
        <v>9.6800000000000015</v>
      </c>
      <c r="AE468" s="12">
        <f>F468*J468</f>
        <v>0</v>
      </c>
      <c r="AF468" s="194">
        <v>0.16</v>
      </c>
      <c r="AG468" s="113">
        <f>F468*AF468</f>
        <v>0</v>
      </c>
      <c r="AH468" s="11">
        <f>IF(G468=365,IF(I468=1,T468,0),0)</f>
        <v>0</v>
      </c>
      <c r="AI468" s="11"/>
      <c r="AJ468" s="11">
        <f>IF(G468=365,IF(I468=1,U468,0),0)</f>
        <v>0</v>
      </c>
      <c r="AK468" s="11"/>
      <c r="AL468" s="11">
        <f>IF(G468=365,IF(I468=1,R468,0),0)</f>
        <v>0</v>
      </c>
      <c r="AN468" s="11">
        <f>IF(G468=365,IF(I468=1,O468,0),0)</f>
        <v>0</v>
      </c>
      <c r="AO468" s="12">
        <f>IF(G468=365,IF(I468=1,P468,0),0)</f>
        <v>0</v>
      </c>
    </row>
    <row r="469" spans="1:41" ht="13.5" thickBot="1" x14ac:dyDescent="0.25">
      <c r="A469" s="12" t="s">
        <v>446</v>
      </c>
      <c r="B469" s="12" t="s">
        <v>446</v>
      </c>
      <c r="C469" s="436" t="s">
        <v>446</v>
      </c>
      <c r="D469" s="212" t="s">
        <v>16</v>
      </c>
      <c r="E469" s="19"/>
      <c r="F469" s="389" t="str">
        <f>IF(W469&gt;0,"x"," ")</f>
        <v xml:space="preserve"> </v>
      </c>
      <c r="G469" s="225"/>
      <c r="H469" s="235"/>
      <c r="I469" s="235"/>
      <c r="J469" s="235"/>
      <c r="K469" s="231"/>
      <c r="L469" s="236"/>
      <c r="M469" s="236"/>
      <c r="N469" s="237"/>
      <c r="O469" s="237"/>
      <c r="P469" s="356"/>
      <c r="Q469" s="233"/>
      <c r="R469" s="237"/>
      <c r="S469" s="238"/>
      <c r="T469" s="239"/>
      <c r="U469" s="36"/>
      <c r="V469" s="22">
        <f>SUM(T470:T470)</f>
        <v>0</v>
      </c>
      <c r="W469" s="125">
        <f>SUM(F470:F470)</f>
        <v>0</v>
      </c>
      <c r="X469" s="11"/>
      <c r="Y469" s="39"/>
      <c r="Z469" s="11"/>
      <c r="AA469" s="11"/>
      <c r="AB469" s="11"/>
      <c r="AC469" s="43">
        <v>0.55000000000000004</v>
      </c>
      <c r="AD469" s="44"/>
      <c r="AE469" s="12"/>
      <c r="AF469" s="371"/>
      <c r="AG469" s="372"/>
      <c r="AH469" s="11"/>
      <c r="AI469" s="22">
        <f>SUM(AH470)</f>
        <v>0</v>
      </c>
      <c r="AJ469" s="11"/>
      <c r="AK469" s="22">
        <f>SUM(AJ470)</f>
        <v>0</v>
      </c>
      <c r="AL469" s="11"/>
      <c r="AM469" s="22">
        <f>SUM(AL470)</f>
        <v>0</v>
      </c>
      <c r="AN469" s="11"/>
      <c r="AO469" s="12"/>
    </row>
    <row r="470" spans="1:41" ht="13.5" thickBot="1" x14ac:dyDescent="0.25">
      <c r="A470" s="12" t="s">
        <v>446</v>
      </c>
      <c r="B470" s="12" t="s">
        <v>446</v>
      </c>
      <c r="C470" s="429" t="s">
        <v>446</v>
      </c>
      <c r="D470" s="61" t="s">
        <v>173</v>
      </c>
      <c r="E470" s="229" t="s">
        <v>13</v>
      </c>
      <c r="F470" s="383"/>
      <c r="G470" s="139"/>
      <c r="H470" s="74">
        <f t="shared" si="255"/>
        <v>365</v>
      </c>
      <c r="I470" s="140"/>
      <c r="J470" s="178">
        <v>15.2</v>
      </c>
      <c r="K470" s="142">
        <v>0.55000000000000004</v>
      </c>
      <c r="L470" s="143">
        <f t="shared" ref="L470" si="276">AD470</f>
        <v>8.36</v>
      </c>
      <c r="M470" s="143">
        <v>5.7</v>
      </c>
      <c r="N470" s="144">
        <f t="shared" si="275"/>
        <v>0</v>
      </c>
      <c r="O470" s="144">
        <f>L470*F470</f>
        <v>0</v>
      </c>
      <c r="P470" s="351">
        <f>F470*M470</f>
        <v>0</v>
      </c>
      <c r="Q470" s="145" t="s">
        <v>14</v>
      </c>
      <c r="R470" s="144"/>
      <c r="S470" s="143">
        <v>1.5</v>
      </c>
      <c r="T470" s="144">
        <f>F470*S470</f>
        <v>0</v>
      </c>
      <c r="U470" s="36" t="str">
        <f>IF(T470&gt;0,(T470/1.5)," ")</f>
        <v xml:space="preserve"> </v>
      </c>
      <c r="V470" s="37"/>
      <c r="W470" s="125" t="s">
        <v>37</v>
      </c>
      <c r="X470" s="11"/>
      <c r="Y470" s="39">
        <f>J470*(G470*I470)/365</f>
        <v>0</v>
      </c>
      <c r="Z470" s="180">
        <f>Y470*AC470</f>
        <v>0</v>
      </c>
      <c r="AA470" s="11">
        <f>J470*(H470+(G470*(1-I470)))/365</f>
        <v>15.2</v>
      </c>
      <c r="AB470" s="11">
        <f>AA470*K470</f>
        <v>8.36</v>
      </c>
      <c r="AC470" s="43">
        <v>0.55000000000000004</v>
      </c>
      <c r="AD470" s="44">
        <f t="shared" si="274"/>
        <v>8.36</v>
      </c>
      <c r="AE470" s="12">
        <f>F470*J470</f>
        <v>0</v>
      </c>
      <c r="AF470" s="156">
        <v>0.18</v>
      </c>
      <c r="AG470" s="157">
        <f>F470*AF470</f>
        <v>0</v>
      </c>
      <c r="AH470" s="11">
        <f>IF(G470=365,IF(I470=1,T470,0),0)</f>
        <v>0</v>
      </c>
      <c r="AI470" s="11"/>
      <c r="AJ470" s="11">
        <f>IF(G470=365,IF(I470=1,U470,0),0)</f>
        <v>0</v>
      </c>
      <c r="AK470" s="11"/>
      <c r="AL470" s="11">
        <f>IF(G470=365,IF(I470=1,R470,0),0)</f>
        <v>0</v>
      </c>
      <c r="AN470" s="11">
        <f>IF(G470=365,IF(I470=1,O470,0),0)</f>
        <v>0</v>
      </c>
      <c r="AO470" s="12">
        <f>IF(G470=365,IF(I470=1,P470,0),0)</f>
        <v>0</v>
      </c>
    </row>
    <row r="471" spans="1:41" ht="13.5" thickBot="1" x14ac:dyDescent="0.25">
      <c r="A471" s="12" t="s">
        <v>40</v>
      </c>
      <c r="B471" s="324" t="s">
        <v>40</v>
      </c>
      <c r="C471" s="436" t="s">
        <v>18</v>
      </c>
      <c r="D471" s="212" t="s">
        <v>17</v>
      </c>
      <c r="E471" s="19"/>
      <c r="F471" s="389" t="str">
        <f>IF(W471&gt;0,"x"," ")</f>
        <v xml:space="preserve"> </v>
      </c>
      <c r="G471" s="225"/>
      <c r="H471" s="235"/>
      <c r="I471" s="235"/>
      <c r="J471" s="235"/>
      <c r="K471" s="231"/>
      <c r="L471" s="240"/>
      <c r="M471" s="236"/>
      <c r="N471" s="237"/>
      <c r="O471" s="237"/>
      <c r="P471" s="356"/>
      <c r="Q471" s="233"/>
      <c r="R471" s="237"/>
      <c r="S471" s="238"/>
      <c r="T471" s="239"/>
      <c r="U471" s="36" t="str">
        <f>IF(T471&gt;0,(T471/1.5)," ")</f>
        <v xml:space="preserve"> </v>
      </c>
      <c r="V471" s="22">
        <f>SUM(T472:T474)</f>
        <v>0</v>
      </c>
      <c r="W471" s="125">
        <f>SUM(F472:F474)</f>
        <v>0</v>
      </c>
      <c r="X471" s="11"/>
      <c r="Y471" s="39"/>
      <c r="Z471" s="11"/>
      <c r="AA471" s="11"/>
      <c r="AB471" s="11"/>
      <c r="AC471" s="43">
        <v>0.55000000000000004</v>
      </c>
      <c r="AD471" s="44"/>
      <c r="AE471" s="12"/>
      <c r="AF471" s="371"/>
      <c r="AG471" s="372"/>
      <c r="AH471" s="11"/>
      <c r="AI471" s="22">
        <f>SUM(AH472:AH474)</f>
        <v>0</v>
      </c>
      <c r="AJ471" s="11"/>
      <c r="AK471" s="22">
        <f>SUM(AJ472:AJ474)</f>
        <v>0</v>
      </c>
      <c r="AL471" s="11"/>
      <c r="AM471" s="22">
        <f>SUM(AL472:AL474)</f>
        <v>0</v>
      </c>
      <c r="AN471" s="11"/>
      <c r="AO471" s="12"/>
    </row>
    <row r="472" spans="1:41" ht="13.5" thickBot="1" x14ac:dyDescent="0.25">
      <c r="A472" s="12" t="s">
        <v>40</v>
      </c>
      <c r="B472" s="324" t="s">
        <v>40</v>
      </c>
      <c r="C472" s="594" t="s">
        <v>18</v>
      </c>
      <c r="D472" s="61" t="s">
        <v>198</v>
      </c>
      <c r="E472" s="229" t="s">
        <v>13</v>
      </c>
      <c r="F472" s="383"/>
      <c r="G472" s="139"/>
      <c r="H472" s="74">
        <f t="shared" si="255"/>
        <v>365</v>
      </c>
      <c r="I472" s="140"/>
      <c r="J472" s="178">
        <v>2.6</v>
      </c>
      <c r="K472" s="142">
        <v>0.55000000000000004</v>
      </c>
      <c r="L472" s="143">
        <f t="shared" ref="L472:L474" si="277">AD472</f>
        <v>1.4300000000000002</v>
      </c>
      <c r="M472" s="143">
        <v>1.5</v>
      </c>
      <c r="N472" s="144">
        <f t="shared" si="275"/>
        <v>0</v>
      </c>
      <c r="O472" s="144">
        <f>L472*F472</f>
        <v>0</v>
      </c>
      <c r="P472" s="351">
        <f t="shared" ref="P472:P541" si="278">F472*M472</f>
        <v>0</v>
      </c>
      <c r="Q472" s="145" t="s">
        <v>14</v>
      </c>
      <c r="R472" s="144"/>
      <c r="S472" s="143">
        <v>0.55800000000000005</v>
      </c>
      <c r="T472" s="144">
        <f>F472*S472</f>
        <v>0</v>
      </c>
      <c r="U472" s="36" t="str">
        <f>IF(T472&gt;0,(T472/1.5)," ")</f>
        <v xml:space="preserve"> </v>
      </c>
      <c r="V472" s="37"/>
      <c r="W472" s="125" t="s">
        <v>18</v>
      </c>
      <c r="X472" s="11"/>
      <c r="Y472" s="39">
        <f>J472*(G472*I472)/365</f>
        <v>0</v>
      </c>
      <c r="Z472" s="180">
        <f t="shared" ref="Z472:Z541" si="279">Y472*AC472</f>
        <v>0</v>
      </c>
      <c r="AA472" s="11">
        <f>J472*(H472+(G472*(1-I472)))/365</f>
        <v>2.6</v>
      </c>
      <c r="AB472" s="11">
        <f>AA472*K472</f>
        <v>1.4300000000000002</v>
      </c>
      <c r="AC472" s="43">
        <v>0.55000000000000004</v>
      </c>
      <c r="AD472" s="44">
        <f t="shared" si="274"/>
        <v>1.4300000000000002</v>
      </c>
      <c r="AE472" s="12">
        <f>F472*J472</f>
        <v>0</v>
      </c>
      <c r="AF472" s="156">
        <v>1E-3</v>
      </c>
      <c r="AG472" s="157">
        <f>F472*AF472</f>
        <v>0</v>
      </c>
      <c r="AH472" s="11">
        <f>IF(G472=365,IF(I472=1,T472,0),0)</f>
        <v>0</v>
      </c>
      <c r="AI472" s="11"/>
      <c r="AJ472" s="11">
        <f>IF(G472=365,IF(I472=1,U472,0),0)</f>
        <v>0</v>
      </c>
      <c r="AK472" s="11"/>
      <c r="AL472" s="11">
        <f>IF(G472=365,IF(I472=1,R472,0),0)</f>
        <v>0</v>
      </c>
      <c r="AN472" s="11">
        <f>IF(G472=365,IF(I472=1,O472,0),0)</f>
        <v>0</v>
      </c>
      <c r="AO472" s="12">
        <f>IF(G472=365,IF(I472=1,P472,0),0)</f>
        <v>0</v>
      </c>
    </row>
    <row r="473" spans="1:41" ht="13.5" thickBot="1" x14ac:dyDescent="0.25">
      <c r="A473" s="12" t="s">
        <v>40</v>
      </c>
      <c r="B473" s="324" t="s">
        <v>40</v>
      </c>
      <c r="C473" s="594"/>
      <c r="D473" s="71" t="s">
        <v>197</v>
      </c>
      <c r="E473" s="72" t="s">
        <v>13</v>
      </c>
      <c r="F473" s="382"/>
      <c r="G473" s="73"/>
      <c r="H473" s="74">
        <f t="shared" si="255"/>
        <v>365</v>
      </c>
      <c r="I473" s="75"/>
      <c r="J473" s="76">
        <v>9.6999999999999993</v>
      </c>
      <c r="K473" s="77">
        <v>0.55000000000000004</v>
      </c>
      <c r="L473" s="78">
        <f t="shared" si="277"/>
        <v>5.335</v>
      </c>
      <c r="M473" s="78">
        <v>5.4</v>
      </c>
      <c r="N473" s="80">
        <f t="shared" si="275"/>
        <v>0</v>
      </c>
      <c r="O473" s="80">
        <f>L473*F473</f>
        <v>0</v>
      </c>
      <c r="P473" s="264">
        <f t="shared" si="278"/>
        <v>0</v>
      </c>
      <c r="Q473" s="81" t="s">
        <v>14</v>
      </c>
      <c r="R473" s="80"/>
      <c r="S473" s="78">
        <v>2.4300000000000002</v>
      </c>
      <c r="T473" s="80">
        <f>F473*S473</f>
        <v>0</v>
      </c>
      <c r="U473" s="36" t="str">
        <f>IF(T473&gt;0,(T473/1.5)," ")</f>
        <v xml:space="preserve"> </v>
      </c>
      <c r="V473" s="37"/>
      <c r="W473" s="147"/>
      <c r="X473" s="11"/>
      <c r="Y473" s="39">
        <f>J473*(G473*I473)/365</f>
        <v>0</v>
      </c>
      <c r="Z473" s="180">
        <f t="shared" si="279"/>
        <v>0</v>
      </c>
      <c r="AA473" s="11">
        <f>J473*(H473+(G473*(1-I473)))/365</f>
        <v>9.6999999999999993</v>
      </c>
      <c r="AB473" s="11">
        <f>AA473*K473</f>
        <v>5.335</v>
      </c>
      <c r="AC473" s="43">
        <v>0.55000000000000004</v>
      </c>
      <c r="AD473" s="44">
        <f t="shared" si="274"/>
        <v>5.335</v>
      </c>
      <c r="AE473" s="12">
        <f>F473*J473</f>
        <v>0</v>
      </c>
      <c r="AF473" s="45">
        <v>4.0000000000000001E-3</v>
      </c>
      <c r="AG473" s="46">
        <f>F473*AF473</f>
        <v>0</v>
      </c>
      <c r="AH473" s="11">
        <f>IF(G473=365,IF(I473=1,T473,0),0)</f>
        <v>0</v>
      </c>
      <c r="AI473" s="11"/>
      <c r="AJ473" s="11">
        <f>IF(G473=365,IF(I473=1,U473,0),0)</f>
        <v>0</v>
      </c>
      <c r="AK473" s="11"/>
      <c r="AL473" s="11">
        <f>IF(G473=365,IF(I473=1,R473,0),0)</f>
        <v>0</v>
      </c>
      <c r="AN473" s="11">
        <f>IF(G473=365,IF(I473=1,O473,0),0)</f>
        <v>0</v>
      </c>
      <c r="AO473" s="12">
        <f>IF(G473=365,IF(I473=1,P473,0),0)</f>
        <v>0</v>
      </c>
    </row>
    <row r="474" spans="1:41" ht="14.25" thickTop="1" thickBot="1" x14ac:dyDescent="0.25">
      <c r="A474" s="12" t="s">
        <v>40</v>
      </c>
      <c r="B474" s="324" t="s">
        <v>40</v>
      </c>
      <c r="C474" s="594"/>
      <c r="D474" s="71" t="s">
        <v>199</v>
      </c>
      <c r="E474" s="72" t="s">
        <v>13</v>
      </c>
      <c r="F474" s="382"/>
      <c r="G474" s="73"/>
      <c r="H474" s="74">
        <f t="shared" si="255"/>
        <v>365</v>
      </c>
      <c r="I474" s="75"/>
      <c r="J474" s="76">
        <v>0.7</v>
      </c>
      <c r="K474" s="77">
        <v>0.55000000000000004</v>
      </c>
      <c r="L474" s="78">
        <f t="shared" si="277"/>
        <v>0.38500000000000001</v>
      </c>
      <c r="M474" s="78">
        <v>0.4</v>
      </c>
      <c r="N474" s="80">
        <f t="shared" si="275"/>
        <v>0</v>
      </c>
      <c r="O474" s="80">
        <f>L474*F474</f>
        <v>0</v>
      </c>
      <c r="P474" s="264">
        <f t="shared" si="278"/>
        <v>0</v>
      </c>
      <c r="Q474" s="56" t="s">
        <v>14</v>
      </c>
      <c r="R474" s="80"/>
      <c r="S474" s="78">
        <v>0.22500000000000001</v>
      </c>
      <c r="T474" s="80">
        <f>F474*S474</f>
        <v>0</v>
      </c>
      <c r="U474" s="36" t="str">
        <f>IF(T474&gt;0,(T474/1.5)," ")</f>
        <v xml:space="preserve"> </v>
      </c>
      <c r="V474" s="37"/>
      <c r="W474" s="147"/>
      <c r="X474" s="11"/>
      <c r="Y474" s="39">
        <f>J474*(G474*I474)/365</f>
        <v>0</v>
      </c>
      <c r="Z474" s="180">
        <f t="shared" si="279"/>
        <v>0</v>
      </c>
      <c r="AA474" s="11">
        <f>J474*(H474+(G474*(1-I474)))/365</f>
        <v>0.7</v>
      </c>
      <c r="AB474" s="11">
        <f>AA474*K474</f>
        <v>0.38500000000000001</v>
      </c>
      <c r="AC474" s="43">
        <v>0.55000000000000004</v>
      </c>
      <c r="AD474" s="44">
        <f t="shared" si="274"/>
        <v>0.38500000000000001</v>
      </c>
      <c r="AE474" s="12">
        <f>F474*J474</f>
        <v>0</v>
      </c>
      <c r="AF474" s="194">
        <v>4.0000000000000001E-3</v>
      </c>
      <c r="AG474" s="113">
        <f>F474*AF474</f>
        <v>0</v>
      </c>
      <c r="AH474" s="11">
        <f>IF(G474=365,IF(I474=1,T474,0),0)</f>
        <v>0</v>
      </c>
      <c r="AI474" s="11"/>
      <c r="AJ474" s="11">
        <f>IF(G474=365,IF(I474=1,U474,0),0)</f>
        <v>0</v>
      </c>
      <c r="AK474" s="11"/>
      <c r="AL474" s="11">
        <f>IF(G474=365,IF(I474=1,R474,0),0)</f>
        <v>0</v>
      </c>
      <c r="AN474" s="11">
        <f>IF(G474=365,IF(I474=1,O474,0),0)</f>
        <v>0</v>
      </c>
      <c r="AO474" s="12">
        <f>IF(G474=365,IF(I474=1,P474,0),0)</f>
        <v>0</v>
      </c>
    </row>
    <row r="475" spans="1:41" ht="13.5" thickBot="1" x14ac:dyDescent="0.25">
      <c r="A475" s="12" t="s">
        <v>40</v>
      </c>
      <c r="B475" s="324" t="s">
        <v>40</v>
      </c>
      <c r="C475" s="436" t="s">
        <v>19</v>
      </c>
      <c r="D475" s="212" t="s">
        <v>19</v>
      </c>
      <c r="E475" s="19"/>
      <c r="F475" s="389" t="str">
        <f>IF(W475&gt;0,"x"," ")</f>
        <v xml:space="preserve"> </v>
      </c>
      <c r="G475" s="225"/>
      <c r="H475" s="235"/>
      <c r="I475" s="235"/>
      <c r="J475" s="235"/>
      <c r="K475" s="231"/>
      <c r="L475" s="236"/>
      <c r="M475" s="236"/>
      <c r="N475" s="237"/>
      <c r="O475" s="237"/>
      <c r="P475" s="356"/>
      <c r="Q475" s="233"/>
      <c r="R475" s="237"/>
      <c r="S475" s="238"/>
      <c r="T475" s="239"/>
      <c r="U475" s="36"/>
      <c r="V475" s="22">
        <f>SUM(T476:T479)</f>
        <v>0</v>
      </c>
      <c r="W475" s="125">
        <f>SUM(F476:F479)</f>
        <v>0</v>
      </c>
      <c r="X475" s="11"/>
      <c r="Y475" s="39"/>
      <c r="Z475" s="11"/>
      <c r="AA475" s="11"/>
      <c r="AB475" s="11"/>
      <c r="AC475" s="43">
        <v>0.55000000000000004</v>
      </c>
      <c r="AD475" s="44"/>
      <c r="AE475" s="12"/>
      <c r="AF475" s="371"/>
      <c r="AG475" s="372"/>
      <c r="AH475" s="11"/>
      <c r="AI475" s="22">
        <f>SUM(AH476:AH479)</f>
        <v>0</v>
      </c>
      <c r="AJ475" s="11"/>
      <c r="AK475" s="22">
        <f>SUM(AJ476:AJ479)</f>
        <v>0</v>
      </c>
      <c r="AL475" s="11"/>
      <c r="AM475" s="22">
        <f>SUM(AL476:AL479)</f>
        <v>0</v>
      </c>
      <c r="AN475" s="11"/>
      <c r="AO475" s="12"/>
    </row>
    <row r="476" spans="1:41" ht="13.5" thickBot="1" x14ac:dyDescent="0.25">
      <c r="A476" s="12" t="s">
        <v>40</v>
      </c>
      <c r="B476" s="324" t="s">
        <v>40</v>
      </c>
      <c r="C476" s="437" t="s">
        <v>19</v>
      </c>
      <c r="D476" s="61" t="s">
        <v>174</v>
      </c>
      <c r="E476" s="229" t="s">
        <v>13</v>
      </c>
      <c r="F476" s="383"/>
      <c r="G476" s="139"/>
      <c r="H476" s="74">
        <f t="shared" si="255"/>
        <v>365</v>
      </c>
      <c r="I476" s="140"/>
      <c r="J476" s="178">
        <v>21.6</v>
      </c>
      <c r="K476" s="142">
        <v>0.55000000000000004</v>
      </c>
      <c r="L476" s="143">
        <f t="shared" ref="L476:L479" si="280">AD476</f>
        <v>11.880000000000003</v>
      </c>
      <c r="M476" s="143">
        <v>6.2</v>
      </c>
      <c r="N476" s="144">
        <f t="shared" si="275"/>
        <v>0</v>
      </c>
      <c r="O476" s="144">
        <f>L476*F476</f>
        <v>0</v>
      </c>
      <c r="P476" s="351">
        <f t="shared" si="278"/>
        <v>0</v>
      </c>
      <c r="Q476" s="145" t="s">
        <v>14</v>
      </c>
      <c r="R476" s="144"/>
      <c r="S476" s="8"/>
      <c r="T476" s="144">
        <f>F476*S476</f>
        <v>0</v>
      </c>
      <c r="U476" s="36" t="str">
        <f>IF(T476&gt;0,(T476/1.5)," ")</f>
        <v xml:space="preserve"> </v>
      </c>
      <c r="V476" s="37"/>
      <c r="W476" s="125" t="s">
        <v>68</v>
      </c>
      <c r="X476" s="11"/>
      <c r="Y476" s="39">
        <f>J476*(G476*I476)/365</f>
        <v>0</v>
      </c>
      <c r="Z476" s="180">
        <f t="shared" si="279"/>
        <v>0</v>
      </c>
      <c r="AA476" s="11">
        <f>J476*(H476+(G476*(1-I476)))/365</f>
        <v>21.6</v>
      </c>
      <c r="AB476" s="11">
        <f>AA476*K476</f>
        <v>11.880000000000003</v>
      </c>
      <c r="AC476" s="43">
        <v>0.55000000000000004</v>
      </c>
      <c r="AD476" s="44">
        <f t="shared" si="274"/>
        <v>11.880000000000003</v>
      </c>
      <c r="AE476" s="12">
        <f>F476*J476</f>
        <v>0</v>
      </c>
      <c r="AF476" s="156">
        <v>0.1</v>
      </c>
      <c r="AG476" s="157">
        <f>F476*AF476</f>
        <v>0</v>
      </c>
      <c r="AH476" s="11">
        <f>IF(G476=365,IF(I476=1,T476,0),0)</f>
        <v>0</v>
      </c>
      <c r="AI476" s="11"/>
      <c r="AJ476" s="11">
        <f>IF(G476=365,IF(I476=1,U476,0),0)</f>
        <v>0</v>
      </c>
      <c r="AK476" s="11"/>
      <c r="AL476" s="11">
        <f>IF(G476=365,IF(I476=1,R476,0),0)</f>
        <v>0</v>
      </c>
      <c r="AN476" s="11">
        <f>IF(G476=365,IF(I476=1,O476,0),0)</f>
        <v>0</v>
      </c>
      <c r="AO476" s="12">
        <f>IF(G476=365,IF(I476=1,P476,0),0)</f>
        <v>0</v>
      </c>
    </row>
    <row r="477" spans="1:41" ht="13.5" thickBot="1" x14ac:dyDescent="0.25">
      <c r="A477" s="12" t="s">
        <v>40</v>
      </c>
      <c r="B477" s="324" t="s">
        <v>40</v>
      </c>
      <c r="C477" s="438" t="s">
        <v>19</v>
      </c>
      <c r="D477" s="71" t="s">
        <v>55</v>
      </c>
      <c r="E477" s="72" t="s">
        <v>13</v>
      </c>
      <c r="F477" s="382"/>
      <c r="G477" s="73"/>
      <c r="H477" s="74">
        <f t="shared" si="255"/>
        <v>365</v>
      </c>
      <c r="I477" s="75"/>
      <c r="J477" s="76">
        <v>18.899999999999999</v>
      </c>
      <c r="K477" s="77">
        <v>0.55000000000000004</v>
      </c>
      <c r="L477" s="78">
        <f t="shared" si="280"/>
        <v>10.395</v>
      </c>
      <c r="M477" s="78">
        <v>6.5</v>
      </c>
      <c r="N477" s="80">
        <f t="shared" si="275"/>
        <v>0</v>
      </c>
      <c r="O477" s="80">
        <f>L477*F477</f>
        <v>0</v>
      </c>
      <c r="P477" s="264">
        <f t="shared" si="278"/>
        <v>0</v>
      </c>
      <c r="Q477" s="81" t="s">
        <v>14</v>
      </c>
      <c r="R477" s="80"/>
      <c r="S477" s="78">
        <v>1.2</v>
      </c>
      <c r="T477" s="80">
        <f>F477*S477</f>
        <v>0</v>
      </c>
      <c r="U477" s="36" t="str">
        <f>IF(T477&gt;0,(T477/1.5)," ")</f>
        <v xml:space="preserve"> </v>
      </c>
      <c r="V477" s="37"/>
      <c r="W477" s="147"/>
      <c r="X477" s="11"/>
      <c r="Y477" s="39">
        <f>J477*(G477*I477)/365</f>
        <v>0</v>
      </c>
      <c r="Z477" s="180">
        <f t="shared" si="279"/>
        <v>0</v>
      </c>
      <c r="AA477" s="11">
        <f>J477*(H477+(G477*(1-I477)))/365</f>
        <v>18.899999999999999</v>
      </c>
      <c r="AB477" s="11">
        <f>AA477*K477</f>
        <v>10.395</v>
      </c>
      <c r="AC477" s="43">
        <v>0.55000000000000004</v>
      </c>
      <c r="AD477" s="44">
        <f t="shared" si="274"/>
        <v>10.395</v>
      </c>
      <c r="AE477" s="12">
        <f>F477*J477</f>
        <v>0</v>
      </c>
      <c r="AF477" s="45">
        <v>0.1</v>
      </c>
      <c r="AG477" s="46">
        <f>F477*AF477</f>
        <v>0</v>
      </c>
      <c r="AH477" s="11">
        <f>IF(G477=365,IF(I477=1,T477,0),0)</f>
        <v>0</v>
      </c>
      <c r="AI477" s="11"/>
      <c r="AJ477" s="11">
        <f>IF(G477=365,IF(I477=1,U477,0),0)</f>
        <v>0</v>
      </c>
      <c r="AK477" s="11"/>
      <c r="AL477" s="11">
        <f>IF(G477=365,IF(I477=1,R477,0),0)</f>
        <v>0</v>
      </c>
      <c r="AN477" s="11">
        <f>IF(G477=365,IF(I477=1,O477,0),0)</f>
        <v>0</v>
      </c>
      <c r="AO477" s="12">
        <f>IF(G477=365,IF(I477=1,P477,0),0)</f>
        <v>0</v>
      </c>
    </row>
    <row r="478" spans="1:41" ht="14.25" thickTop="1" thickBot="1" x14ac:dyDescent="0.25">
      <c r="A478" s="12" t="s">
        <v>40</v>
      </c>
      <c r="B478" s="324" t="s">
        <v>40</v>
      </c>
      <c r="C478" s="438" t="s">
        <v>19</v>
      </c>
      <c r="D478" s="71" t="s">
        <v>175</v>
      </c>
      <c r="E478" s="72" t="s">
        <v>13</v>
      </c>
      <c r="F478" s="382"/>
      <c r="G478" s="73"/>
      <c r="H478" s="74">
        <f t="shared" si="255"/>
        <v>365</v>
      </c>
      <c r="I478" s="75"/>
      <c r="J478" s="76">
        <v>24.7</v>
      </c>
      <c r="K478" s="77">
        <v>0.55000000000000004</v>
      </c>
      <c r="L478" s="78">
        <f t="shared" si="280"/>
        <v>13.585000000000001</v>
      </c>
      <c r="M478" s="78">
        <v>15.8</v>
      </c>
      <c r="N478" s="80">
        <f t="shared" si="275"/>
        <v>0</v>
      </c>
      <c r="O478" s="80">
        <f>L478*F478</f>
        <v>0</v>
      </c>
      <c r="P478" s="264">
        <f t="shared" si="278"/>
        <v>0</v>
      </c>
      <c r="Q478" s="81" t="s">
        <v>14</v>
      </c>
      <c r="R478" s="80"/>
      <c r="S478" s="78">
        <v>2</v>
      </c>
      <c r="T478" s="80">
        <f>F478*S478</f>
        <v>0</v>
      </c>
      <c r="U478" s="36" t="str">
        <f>IF(T478&gt;0,(T478/1.5)," ")</f>
        <v xml:space="preserve"> </v>
      </c>
      <c r="V478" s="37"/>
      <c r="W478" s="147"/>
      <c r="X478" s="11"/>
      <c r="Y478" s="39">
        <f>J478*(G478*I478)/365</f>
        <v>0</v>
      </c>
      <c r="Z478" s="180">
        <f t="shared" si="279"/>
        <v>0</v>
      </c>
      <c r="AA478" s="11">
        <f>J478*(H478+(G478*(1-I478)))/365</f>
        <v>24.7</v>
      </c>
      <c r="AB478" s="11">
        <f>AA478*K478</f>
        <v>13.585000000000001</v>
      </c>
      <c r="AC478" s="43">
        <v>0.55000000000000004</v>
      </c>
      <c r="AD478" s="44">
        <f t="shared" si="274"/>
        <v>13.585000000000001</v>
      </c>
      <c r="AE478" s="12">
        <f>F478*J478</f>
        <v>0</v>
      </c>
      <c r="AF478" s="45">
        <v>0.2</v>
      </c>
      <c r="AG478" s="46">
        <f>F478*AF478</f>
        <v>0</v>
      </c>
      <c r="AH478" s="11">
        <f>IF(G478=365,IF(I478=1,T478,0),0)</f>
        <v>0</v>
      </c>
      <c r="AI478" s="11"/>
      <c r="AJ478" s="11">
        <f>IF(G478=365,IF(I478=1,U478,0),0)</f>
        <v>0</v>
      </c>
      <c r="AK478" s="11"/>
      <c r="AL478" s="11">
        <f>IF(G478=365,IF(I478=1,R478,0),0)</f>
        <v>0</v>
      </c>
      <c r="AN478" s="11">
        <f>IF(G478=365,IF(I478=1,O478,0),0)</f>
        <v>0</v>
      </c>
      <c r="AO478" s="12">
        <f>IF(G478=365,IF(I478=1,P478,0),0)</f>
        <v>0</v>
      </c>
    </row>
    <row r="479" spans="1:41" ht="14.25" thickTop="1" thickBot="1" x14ac:dyDescent="0.25">
      <c r="A479" s="12" t="s">
        <v>40</v>
      </c>
      <c r="B479" s="324" t="s">
        <v>40</v>
      </c>
      <c r="C479" s="433" t="s">
        <v>19</v>
      </c>
      <c r="D479" s="95" t="s">
        <v>176</v>
      </c>
      <c r="E479" s="48" t="s">
        <v>13</v>
      </c>
      <c r="F479" s="381"/>
      <c r="G479" s="49"/>
      <c r="H479" s="50">
        <f t="shared" si="255"/>
        <v>365</v>
      </c>
      <c r="I479" s="51"/>
      <c r="J479" s="52">
        <v>7.4</v>
      </c>
      <c r="K479" s="53">
        <v>0.55000000000000004</v>
      </c>
      <c r="L479" s="54">
        <f t="shared" si="280"/>
        <v>4.07</v>
      </c>
      <c r="M479" s="54">
        <v>4.7</v>
      </c>
      <c r="N479" s="55">
        <f t="shared" si="275"/>
        <v>0</v>
      </c>
      <c r="O479" s="55">
        <f>L479*F479</f>
        <v>0</v>
      </c>
      <c r="P479" s="290">
        <f t="shared" si="278"/>
        <v>0</v>
      </c>
      <c r="Q479" s="56" t="s">
        <v>14</v>
      </c>
      <c r="R479" s="55"/>
      <c r="S479" s="54">
        <v>0.65</v>
      </c>
      <c r="T479" s="55">
        <f>F479*S479</f>
        <v>0</v>
      </c>
      <c r="U479" s="36" t="str">
        <f>IF(T479&gt;0,(T479/1.5)," ")</f>
        <v xml:space="preserve"> </v>
      </c>
      <c r="V479" s="37"/>
      <c r="W479" s="147"/>
      <c r="X479" s="11"/>
      <c r="Y479" s="39">
        <f>J479*(G479*I479)/365</f>
        <v>0</v>
      </c>
      <c r="Z479" s="180">
        <f t="shared" si="279"/>
        <v>0</v>
      </c>
      <c r="AA479" s="11">
        <f>J479*(H479+(G479*(1-I479)))/365</f>
        <v>7.4</v>
      </c>
      <c r="AB479" s="11">
        <f>AA479*K479</f>
        <v>4.07</v>
      </c>
      <c r="AC479" s="43">
        <v>0.55000000000000004</v>
      </c>
      <c r="AD479" s="44">
        <f t="shared" si="274"/>
        <v>4.07</v>
      </c>
      <c r="AE479" s="12">
        <f>F479*J479</f>
        <v>0</v>
      </c>
      <c r="AF479" s="194">
        <v>0.1</v>
      </c>
      <c r="AG479" s="113">
        <f>F479*AF479</f>
        <v>0</v>
      </c>
      <c r="AH479" s="11">
        <f>IF(G479=365,IF(I479=1,T479,0),0)</f>
        <v>0</v>
      </c>
      <c r="AI479" s="11"/>
      <c r="AJ479" s="11">
        <f>IF(G479=365,IF(I479=1,U479,0),0)</f>
        <v>0</v>
      </c>
      <c r="AK479" s="11"/>
      <c r="AL479" s="11">
        <f>IF(G479=365,IF(I479=1,R479,0),0)</f>
        <v>0</v>
      </c>
      <c r="AN479" s="11">
        <f>IF(G479=365,IF(I479=1,O479,0),0)</f>
        <v>0</v>
      </c>
      <c r="AO479" s="12">
        <f>IF(G479=365,IF(I479=1,P479,0),0)</f>
        <v>0</v>
      </c>
    </row>
    <row r="480" spans="1:41" ht="13.5" thickBot="1" x14ac:dyDescent="0.25">
      <c r="A480" s="12" t="s">
        <v>39</v>
      </c>
      <c r="B480" s="324" t="s">
        <v>44</v>
      </c>
      <c r="C480" s="439" t="s">
        <v>503</v>
      </c>
      <c r="D480" s="114" t="s">
        <v>20</v>
      </c>
      <c r="E480" s="115"/>
      <c r="F480" s="379" t="str">
        <f>IF(W480&gt;0,"x"," ")</f>
        <v xml:space="preserve"> </v>
      </c>
      <c r="G480" s="20"/>
      <c r="H480" s="21"/>
      <c r="I480" s="21"/>
      <c r="J480" s="21"/>
      <c r="K480" s="21"/>
      <c r="L480" s="21"/>
      <c r="M480" s="21"/>
      <c r="N480" s="21"/>
      <c r="O480" s="21"/>
      <c r="P480" s="21"/>
      <c r="Q480" s="21"/>
      <c r="R480" s="21"/>
      <c r="S480" s="21"/>
      <c r="T480" s="21"/>
      <c r="U480" s="21"/>
      <c r="V480" s="116">
        <f>SUM(T481:T498)</f>
        <v>0</v>
      </c>
      <c r="W480" s="117">
        <f>SUM(F481:F497)</f>
        <v>0</v>
      </c>
      <c r="X480" s="21"/>
      <c r="Y480" s="21"/>
      <c r="Z480" s="21"/>
      <c r="AA480" s="21"/>
      <c r="AB480" s="21"/>
      <c r="AC480" s="43"/>
      <c r="AD480" s="21"/>
      <c r="AE480" s="21"/>
      <c r="AF480" s="21"/>
      <c r="AG480" s="21"/>
      <c r="AH480" s="100"/>
      <c r="AI480" s="241">
        <f>SUM(AH481:AH498)</f>
        <v>0</v>
      </c>
      <c r="AJ480" s="100"/>
      <c r="AK480" s="241">
        <f>SUM(AJ481:AJ498)</f>
        <v>0</v>
      </c>
      <c r="AL480" s="100"/>
      <c r="AM480" s="241">
        <f>SUM(AL481:AL498)</f>
        <v>0</v>
      </c>
      <c r="AN480" s="11"/>
      <c r="AO480" s="12"/>
    </row>
    <row r="481" spans="1:41" ht="13.5" thickBot="1" x14ac:dyDescent="0.25">
      <c r="A481" s="12" t="s">
        <v>39</v>
      </c>
      <c r="B481" s="324" t="s">
        <v>44</v>
      </c>
      <c r="C481" s="431" t="s">
        <v>501</v>
      </c>
      <c r="D481" s="242"/>
      <c r="E481" s="243" t="s">
        <v>21</v>
      </c>
      <c r="F481" s="390"/>
      <c r="G481" s="244"/>
      <c r="H481" s="331">
        <f t="shared" si="255"/>
        <v>365</v>
      </c>
      <c r="I481" s="245"/>
      <c r="J481" s="246" t="s">
        <v>14</v>
      </c>
      <c r="K481" s="247"/>
      <c r="L481" s="248" t="s">
        <v>14</v>
      </c>
      <c r="M481" s="248" t="s">
        <v>14</v>
      </c>
      <c r="N481" s="249"/>
      <c r="O481" s="249"/>
      <c r="P481" s="357"/>
      <c r="Q481" s="9"/>
      <c r="R481" s="250"/>
      <c r="S481" s="6"/>
      <c r="T481" s="250">
        <f t="shared" ref="T481:T498" si="281">F481*S481</f>
        <v>0</v>
      </c>
      <c r="U481" s="36" t="str">
        <f t="shared" ref="U481:U498" si="282">IF(T481&gt;0,(T481/2)," ")</f>
        <v xml:space="preserve"> </v>
      </c>
      <c r="V481" s="336"/>
      <c r="W481" s="251" t="s">
        <v>20</v>
      </c>
      <c r="X481" s="11"/>
      <c r="Y481" s="39"/>
      <c r="Z481" s="11"/>
      <c r="AA481" s="11"/>
      <c r="AB481" s="11"/>
      <c r="AC481" s="43"/>
      <c r="AD481" s="199"/>
      <c r="AE481" s="12"/>
      <c r="AF481" s="371">
        <v>4.0000000000000001E-3</v>
      </c>
      <c r="AG481" s="372">
        <f t="shared" ref="AG481:AG498" si="283">F481*AF481</f>
        <v>0</v>
      </c>
      <c r="AH481" s="11">
        <f t="shared" ref="AH481:AH498" si="284">IF(G481=365,IF(I481=1,T481,0),0)</f>
        <v>0</v>
      </c>
      <c r="AI481" s="11"/>
      <c r="AJ481" s="11">
        <f t="shared" ref="AJ481:AJ498" si="285">IF(G481=365,IF(I481=1,U481,0),0)</f>
        <v>0</v>
      </c>
      <c r="AK481" s="11"/>
      <c r="AL481" s="11">
        <f t="shared" ref="AL481:AL498" si="286">IF(G481=365,IF(I481=1,R481,0),0)</f>
        <v>0</v>
      </c>
      <c r="AN481" s="11">
        <f t="shared" ref="AN481:AN498" si="287">IF(G481=365,IF(I481=1,O481,0),0)</f>
        <v>0</v>
      </c>
      <c r="AO481" s="12">
        <f t="shared" ref="AO481:AO498" si="288">IF(G481=365,IF(I481=1,P481,0),0)</f>
        <v>0</v>
      </c>
    </row>
    <row r="482" spans="1:41" ht="25.5" customHeight="1" thickBot="1" x14ac:dyDescent="0.25">
      <c r="A482" s="12" t="s">
        <v>39</v>
      </c>
      <c r="B482" s="324" t="s">
        <v>44</v>
      </c>
      <c r="C482" s="433" t="s">
        <v>501</v>
      </c>
      <c r="D482" s="71" t="s">
        <v>269</v>
      </c>
      <c r="E482" s="72" t="s">
        <v>23</v>
      </c>
      <c r="F482" s="382"/>
      <c r="G482" s="73"/>
      <c r="H482" s="74">
        <f t="shared" si="255"/>
        <v>365</v>
      </c>
      <c r="I482" s="75"/>
      <c r="J482" s="255">
        <v>0.30299999999999999</v>
      </c>
      <c r="K482" s="77">
        <v>0.6</v>
      </c>
      <c r="L482" s="256">
        <f t="shared" ref="L482:L487" si="289">J482*0.6</f>
        <v>0.18179999999999999</v>
      </c>
      <c r="M482" s="256">
        <v>0.18099999999999999</v>
      </c>
      <c r="N482" s="80">
        <f t="shared" ref="N482:N497" si="290">F482*J482</f>
        <v>0</v>
      </c>
      <c r="O482" s="80">
        <f t="shared" ref="O482:O497" si="291">L482*F482</f>
        <v>0</v>
      </c>
      <c r="P482" s="264">
        <f t="shared" si="278"/>
        <v>0</v>
      </c>
      <c r="Q482" s="81" t="s">
        <v>14</v>
      </c>
      <c r="R482" s="80"/>
      <c r="S482" s="82">
        <v>1.4E-2</v>
      </c>
      <c r="T482" s="80">
        <f t="shared" si="281"/>
        <v>0</v>
      </c>
      <c r="U482" s="36" t="str">
        <f t="shared" si="282"/>
        <v xml:space="preserve"> </v>
      </c>
      <c r="V482" s="337"/>
      <c r="W482" s="179"/>
      <c r="X482" s="11"/>
      <c r="Y482" s="39">
        <f>J483*(G483*I483)/365</f>
        <v>0</v>
      </c>
      <c r="Z482" s="180">
        <f t="shared" si="279"/>
        <v>0</v>
      </c>
      <c r="AA482" s="11">
        <f>J483*(H483+(G483*(1-I483)))/365</f>
        <v>0.28699999999999998</v>
      </c>
      <c r="AB482" s="11">
        <f>AA482*K483</f>
        <v>0.17219999999999999</v>
      </c>
      <c r="AC482" s="43">
        <v>0.6</v>
      </c>
      <c r="AD482" s="258"/>
      <c r="AE482" s="12">
        <f t="shared" ref="AE482:AE497" si="292">F482*J482</f>
        <v>0</v>
      </c>
      <c r="AF482" s="45">
        <v>4.0000000000000001E-3</v>
      </c>
      <c r="AG482" s="46">
        <f t="shared" si="283"/>
        <v>0</v>
      </c>
      <c r="AH482" s="11">
        <f t="shared" si="284"/>
        <v>0</v>
      </c>
      <c r="AI482" s="11"/>
      <c r="AJ482" s="11">
        <f t="shared" si="285"/>
        <v>0</v>
      </c>
      <c r="AK482" s="11"/>
      <c r="AL482" s="11">
        <f t="shared" si="286"/>
        <v>0</v>
      </c>
      <c r="AN482" s="11">
        <f t="shared" si="287"/>
        <v>0</v>
      </c>
      <c r="AO482" s="12">
        <f t="shared" si="288"/>
        <v>0</v>
      </c>
    </row>
    <row r="483" spans="1:41" ht="25.5" thickTop="1" thickBot="1" x14ac:dyDescent="0.25">
      <c r="A483" s="12" t="s">
        <v>39</v>
      </c>
      <c r="B483" s="324" t="s">
        <v>44</v>
      </c>
      <c r="C483" s="433" t="s">
        <v>501</v>
      </c>
      <c r="D483" s="71" t="s">
        <v>268</v>
      </c>
      <c r="E483" s="72" t="s">
        <v>23</v>
      </c>
      <c r="F483" s="382"/>
      <c r="G483" s="73"/>
      <c r="H483" s="74">
        <f t="shared" ref="H483:H535" si="293">365-G483</f>
        <v>365</v>
      </c>
      <c r="I483" s="75"/>
      <c r="J483" s="255">
        <v>0.28699999999999998</v>
      </c>
      <c r="K483" s="77">
        <v>0.6</v>
      </c>
      <c r="L483" s="256">
        <f t="shared" si="289"/>
        <v>0.17219999999999999</v>
      </c>
      <c r="M483" s="256">
        <v>0.16</v>
      </c>
      <c r="N483" s="80">
        <f t="shared" si="290"/>
        <v>0</v>
      </c>
      <c r="O483" s="80">
        <f t="shared" si="291"/>
        <v>0</v>
      </c>
      <c r="P483" s="264">
        <f t="shared" si="278"/>
        <v>0</v>
      </c>
      <c r="Q483" s="81" t="s">
        <v>14</v>
      </c>
      <c r="R483" s="80"/>
      <c r="S483" s="82">
        <v>1.4E-2</v>
      </c>
      <c r="T483" s="80">
        <f t="shared" si="281"/>
        <v>0</v>
      </c>
      <c r="U483" s="36" t="str">
        <f t="shared" si="282"/>
        <v xml:space="preserve"> </v>
      </c>
      <c r="V483" s="337"/>
      <c r="W483" s="147"/>
      <c r="X483" s="11"/>
      <c r="Y483" s="39">
        <f>J485*(G485*I485)/365</f>
        <v>0</v>
      </c>
      <c r="Z483" s="180">
        <f t="shared" si="279"/>
        <v>0</v>
      </c>
      <c r="AA483" s="11">
        <f>J485*(H485+(G485*(1-I485)))/365</f>
        <v>0.28699999999999998</v>
      </c>
      <c r="AB483" s="11">
        <f>AA483*K485</f>
        <v>0.17219999999999999</v>
      </c>
      <c r="AC483" s="43">
        <v>0.6</v>
      </c>
      <c r="AD483" s="257"/>
      <c r="AE483" s="12">
        <f t="shared" si="292"/>
        <v>0</v>
      </c>
      <c r="AF483" s="45">
        <v>4.0000000000000001E-3</v>
      </c>
      <c r="AG483" s="46">
        <f t="shared" si="283"/>
        <v>0</v>
      </c>
      <c r="AH483" s="11">
        <f t="shared" si="284"/>
        <v>0</v>
      </c>
      <c r="AI483" s="11"/>
      <c r="AJ483" s="11">
        <f t="shared" si="285"/>
        <v>0</v>
      </c>
      <c r="AK483" s="11"/>
      <c r="AL483" s="11">
        <f t="shared" si="286"/>
        <v>0</v>
      </c>
      <c r="AN483" s="11">
        <f t="shared" si="287"/>
        <v>0</v>
      </c>
      <c r="AO483" s="12">
        <f t="shared" si="288"/>
        <v>0</v>
      </c>
    </row>
    <row r="484" spans="1:41" ht="25.5" thickTop="1" thickBot="1" x14ac:dyDescent="0.25">
      <c r="A484" s="12" t="s">
        <v>39</v>
      </c>
      <c r="B484" s="324" t="s">
        <v>44</v>
      </c>
      <c r="C484" s="433" t="s">
        <v>501</v>
      </c>
      <c r="D484" s="71" t="s">
        <v>270</v>
      </c>
      <c r="E484" s="72" t="s">
        <v>23</v>
      </c>
      <c r="F484" s="382"/>
      <c r="G484" s="73"/>
      <c r="H484" s="74">
        <f t="shared" si="293"/>
        <v>365</v>
      </c>
      <c r="I484" s="75"/>
      <c r="J484" s="255">
        <v>0.39400000000000002</v>
      </c>
      <c r="K484" s="77">
        <v>0.6</v>
      </c>
      <c r="L484" s="256">
        <f t="shared" si="289"/>
        <v>0.2364</v>
      </c>
      <c r="M484" s="256">
        <v>0.215</v>
      </c>
      <c r="N484" s="80">
        <f t="shared" si="290"/>
        <v>0</v>
      </c>
      <c r="O484" s="80">
        <f t="shared" si="291"/>
        <v>0</v>
      </c>
      <c r="P484" s="264">
        <f t="shared" si="278"/>
        <v>0</v>
      </c>
      <c r="Q484" s="81" t="s">
        <v>14</v>
      </c>
      <c r="R484" s="80"/>
      <c r="S484" s="82">
        <v>1.4E-2</v>
      </c>
      <c r="T484" s="80">
        <f t="shared" si="281"/>
        <v>0</v>
      </c>
      <c r="U484" s="36" t="str">
        <f t="shared" si="282"/>
        <v xml:space="preserve"> </v>
      </c>
      <c r="V484" s="337"/>
      <c r="W484" s="147"/>
      <c r="X484" s="11"/>
      <c r="Y484" s="39">
        <f>J486*(G486*I486)/365</f>
        <v>0</v>
      </c>
      <c r="Z484" s="180">
        <f t="shared" si="279"/>
        <v>0</v>
      </c>
      <c r="AA484" s="11">
        <f>J486*(H486+(G486*(1-I486)))/365</f>
        <v>0.27300000000000002</v>
      </c>
      <c r="AB484" s="11">
        <f>AA484*K486</f>
        <v>0.1638</v>
      </c>
      <c r="AC484" s="43">
        <v>0.6</v>
      </c>
      <c r="AD484" s="257"/>
      <c r="AE484" s="12">
        <f t="shared" si="292"/>
        <v>0</v>
      </c>
      <c r="AF484" s="45">
        <v>4.0000000000000001E-3</v>
      </c>
      <c r="AG484" s="46">
        <f t="shared" si="283"/>
        <v>0</v>
      </c>
      <c r="AH484" s="11">
        <f t="shared" si="284"/>
        <v>0</v>
      </c>
      <c r="AI484" s="11"/>
      <c r="AJ484" s="11">
        <f t="shared" si="285"/>
        <v>0</v>
      </c>
      <c r="AK484" s="11"/>
      <c r="AL484" s="11">
        <f t="shared" si="286"/>
        <v>0</v>
      </c>
      <c r="AN484" s="11">
        <f t="shared" si="287"/>
        <v>0</v>
      </c>
      <c r="AO484" s="12">
        <f t="shared" si="288"/>
        <v>0</v>
      </c>
    </row>
    <row r="485" spans="1:41" ht="25.5" customHeight="1" thickTop="1" thickBot="1" x14ac:dyDescent="0.25">
      <c r="A485" s="12" t="s">
        <v>39</v>
      </c>
      <c r="B485" s="324" t="s">
        <v>44</v>
      </c>
      <c r="C485" s="433" t="s">
        <v>501</v>
      </c>
      <c r="D485" s="71" t="s">
        <v>271</v>
      </c>
      <c r="E485" s="72" t="s">
        <v>23</v>
      </c>
      <c r="F485" s="382"/>
      <c r="G485" s="73"/>
      <c r="H485" s="74">
        <f t="shared" si="293"/>
        <v>365</v>
      </c>
      <c r="I485" s="75"/>
      <c r="J485" s="255">
        <v>0.28699999999999998</v>
      </c>
      <c r="K485" s="77">
        <v>0.6</v>
      </c>
      <c r="L485" s="256">
        <f t="shared" si="289"/>
        <v>0.17219999999999999</v>
      </c>
      <c r="M485" s="256">
        <v>0.17</v>
      </c>
      <c r="N485" s="80">
        <f t="shared" si="290"/>
        <v>0</v>
      </c>
      <c r="O485" s="80">
        <f t="shared" si="291"/>
        <v>0</v>
      </c>
      <c r="P485" s="264">
        <f t="shared" si="278"/>
        <v>0</v>
      </c>
      <c r="Q485" s="81" t="s">
        <v>14</v>
      </c>
      <c r="R485" s="80"/>
      <c r="S485" s="82">
        <v>1.4E-2</v>
      </c>
      <c r="T485" s="80">
        <f t="shared" si="281"/>
        <v>0</v>
      </c>
      <c r="U485" s="36" t="str">
        <f t="shared" si="282"/>
        <v xml:space="preserve"> </v>
      </c>
      <c r="V485" s="337"/>
      <c r="W485" s="179"/>
      <c r="X485" s="11"/>
      <c r="Y485" s="39">
        <f t="shared" ref="Y485:Y490" si="294">J485*(G485*I485)/365</f>
        <v>0</v>
      </c>
      <c r="Z485" s="180">
        <f t="shared" si="279"/>
        <v>0</v>
      </c>
      <c r="AA485" s="11">
        <f t="shared" ref="AA485:AA490" si="295">J485*(H485+(G485*(1-I485)))/365</f>
        <v>0.28699999999999998</v>
      </c>
      <c r="AB485" s="11">
        <f t="shared" ref="AB485:AB490" si="296">AA485*K485</f>
        <v>0.17219999999999999</v>
      </c>
      <c r="AC485" s="43">
        <v>0.6</v>
      </c>
      <c r="AD485" s="259"/>
      <c r="AE485" s="12">
        <f t="shared" si="292"/>
        <v>0</v>
      </c>
      <c r="AF485" s="45">
        <v>4.0000000000000001E-3</v>
      </c>
      <c r="AG485" s="46">
        <f t="shared" si="283"/>
        <v>0</v>
      </c>
      <c r="AH485" s="11">
        <f t="shared" si="284"/>
        <v>0</v>
      </c>
      <c r="AI485" s="11"/>
      <c r="AJ485" s="11">
        <f t="shared" si="285"/>
        <v>0</v>
      </c>
      <c r="AK485" s="11"/>
      <c r="AL485" s="11">
        <f t="shared" si="286"/>
        <v>0</v>
      </c>
      <c r="AN485" s="11">
        <f t="shared" si="287"/>
        <v>0</v>
      </c>
      <c r="AO485" s="12">
        <f t="shared" si="288"/>
        <v>0</v>
      </c>
    </row>
    <row r="486" spans="1:41" ht="25.5" thickTop="1" thickBot="1" x14ac:dyDescent="0.25">
      <c r="A486" s="12" t="s">
        <v>39</v>
      </c>
      <c r="B486" s="324" t="s">
        <v>44</v>
      </c>
      <c r="C486" s="433" t="s">
        <v>501</v>
      </c>
      <c r="D486" s="71" t="s">
        <v>272</v>
      </c>
      <c r="E486" s="72" t="s">
        <v>23</v>
      </c>
      <c r="F486" s="382"/>
      <c r="G486" s="73"/>
      <c r="H486" s="74">
        <f t="shared" si="293"/>
        <v>365</v>
      </c>
      <c r="I486" s="75"/>
      <c r="J486" s="255">
        <v>0.27300000000000002</v>
      </c>
      <c r="K486" s="77">
        <v>0.6</v>
      </c>
      <c r="L486" s="256">
        <f t="shared" si="289"/>
        <v>0.1638</v>
      </c>
      <c r="M486" s="256">
        <v>0.151</v>
      </c>
      <c r="N486" s="80">
        <f t="shared" si="290"/>
        <v>0</v>
      </c>
      <c r="O486" s="80">
        <f t="shared" si="291"/>
        <v>0</v>
      </c>
      <c r="P486" s="264">
        <f t="shared" si="278"/>
        <v>0</v>
      </c>
      <c r="Q486" s="81" t="s">
        <v>14</v>
      </c>
      <c r="R486" s="80"/>
      <c r="S486" s="82">
        <v>1.4E-2</v>
      </c>
      <c r="T486" s="80">
        <f t="shared" si="281"/>
        <v>0</v>
      </c>
      <c r="U486" s="36" t="str">
        <f t="shared" si="282"/>
        <v xml:space="preserve"> </v>
      </c>
      <c r="V486" s="337"/>
      <c r="W486" s="147"/>
      <c r="X486" s="11"/>
      <c r="Y486" s="39">
        <f t="shared" si="294"/>
        <v>0</v>
      </c>
      <c r="Z486" s="180">
        <f t="shared" si="279"/>
        <v>0</v>
      </c>
      <c r="AA486" s="11">
        <f t="shared" si="295"/>
        <v>0.27300000000000002</v>
      </c>
      <c r="AB486" s="11">
        <f t="shared" si="296"/>
        <v>0.1638</v>
      </c>
      <c r="AC486" s="43">
        <v>0.6</v>
      </c>
      <c r="AD486" s="258"/>
      <c r="AE486" s="12">
        <f t="shared" si="292"/>
        <v>0</v>
      </c>
      <c r="AF486" s="45">
        <v>4.0000000000000001E-3</v>
      </c>
      <c r="AG486" s="46">
        <f t="shared" si="283"/>
        <v>0</v>
      </c>
      <c r="AH486" s="11">
        <f t="shared" si="284"/>
        <v>0</v>
      </c>
      <c r="AI486" s="11"/>
      <c r="AJ486" s="11">
        <f t="shared" si="285"/>
        <v>0</v>
      </c>
      <c r="AK486" s="11"/>
      <c r="AL486" s="11">
        <f t="shared" si="286"/>
        <v>0</v>
      </c>
      <c r="AN486" s="11">
        <f t="shared" si="287"/>
        <v>0</v>
      </c>
      <c r="AO486" s="12">
        <f t="shared" si="288"/>
        <v>0</v>
      </c>
    </row>
    <row r="487" spans="1:41" ht="25.5" thickTop="1" thickBot="1" x14ac:dyDescent="0.25">
      <c r="A487" s="12" t="s">
        <v>39</v>
      </c>
      <c r="B487" s="324" t="s">
        <v>44</v>
      </c>
      <c r="C487" s="433" t="s">
        <v>501</v>
      </c>
      <c r="D487" s="71" t="s">
        <v>273</v>
      </c>
      <c r="E487" s="72" t="s">
        <v>23</v>
      </c>
      <c r="F487" s="382"/>
      <c r="G487" s="73"/>
      <c r="H487" s="74">
        <f t="shared" si="293"/>
        <v>365</v>
      </c>
      <c r="I487" s="75"/>
      <c r="J487" s="255">
        <v>0.36499999999999999</v>
      </c>
      <c r="K487" s="77">
        <v>0.6</v>
      </c>
      <c r="L487" s="256">
        <f t="shared" si="289"/>
        <v>0.219</v>
      </c>
      <c r="M487" s="256">
        <v>0.19700000000000001</v>
      </c>
      <c r="N487" s="80">
        <f t="shared" si="290"/>
        <v>0</v>
      </c>
      <c r="O487" s="80">
        <f t="shared" si="291"/>
        <v>0</v>
      </c>
      <c r="P487" s="264">
        <f t="shared" si="278"/>
        <v>0</v>
      </c>
      <c r="Q487" s="81" t="s">
        <v>14</v>
      </c>
      <c r="R487" s="80"/>
      <c r="S487" s="82">
        <v>1.4E-2</v>
      </c>
      <c r="T487" s="80">
        <f t="shared" si="281"/>
        <v>0</v>
      </c>
      <c r="U487" s="36" t="str">
        <f t="shared" si="282"/>
        <v xml:space="preserve"> </v>
      </c>
      <c r="V487" s="337"/>
      <c r="W487" s="147"/>
      <c r="X487" s="11"/>
      <c r="Y487" s="39">
        <f t="shared" si="294"/>
        <v>0</v>
      </c>
      <c r="Z487" s="180">
        <f t="shared" si="279"/>
        <v>0</v>
      </c>
      <c r="AA487" s="11">
        <f t="shared" si="295"/>
        <v>0.36499999999999999</v>
      </c>
      <c r="AB487" s="11">
        <f t="shared" si="296"/>
        <v>0.219</v>
      </c>
      <c r="AC487" s="43">
        <v>0.6</v>
      </c>
      <c r="AD487" s="258"/>
      <c r="AE487" s="12">
        <f t="shared" si="292"/>
        <v>0</v>
      </c>
      <c r="AF487" s="45">
        <v>4.0000000000000001E-3</v>
      </c>
      <c r="AG487" s="46">
        <f t="shared" si="283"/>
        <v>0</v>
      </c>
      <c r="AH487" s="11">
        <f t="shared" si="284"/>
        <v>0</v>
      </c>
      <c r="AI487" s="11"/>
      <c r="AJ487" s="11">
        <f t="shared" si="285"/>
        <v>0</v>
      </c>
      <c r="AK487" s="11"/>
      <c r="AL487" s="11">
        <f t="shared" si="286"/>
        <v>0</v>
      </c>
      <c r="AN487" s="11">
        <f t="shared" si="287"/>
        <v>0</v>
      </c>
      <c r="AO487" s="12">
        <f t="shared" si="288"/>
        <v>0</v>
      </c>
    </row>
    <row r="488" spans="1:41" ht="37.5" customHeight="1" thickTop="1" thickBot="1" x14ac:dyDescent="0.25">
      <c r="A488" s="12" t="s">
        <v>39</v>
      </c>
      <c r="B488" s="324" t="s">
        <v>44</v>
      </c>
      <c r="C488" s="433" t="s">
        <v>502</v>
      </c>
      <c r="D488" s="71" t="s">
        <v>274</v>
      </c>
      <c r="E488" s="72" t="s">
        <v>23</v>
      </c>
      <c r="F488" s="382"/>
      <c r="G488" s="73"/>
      <c r="H488" s="74">
        <f t="shared" si="293"/>
        <v>365</v>
      </c>
      <c r="I488" s="75"/>
      <c r="J488" s="255">
        <v>0.76400000000000001</v>
      </c>
      <c r="K488" s="77">
        <v>0.6</v>
      </c>
      <c r="L488" s="256">
        <f t="shared" ref="L488:L497" si="297">J488*0.6</f>
        <v>0.45839999999999997</v>
      </c>
      <c r="M488" s="256">
        <v>0.39400000000000002</v>
      </c>
      <c r="N488" s="80">
        <f t="shared" si="290"/>
        <v>0</v>
      </c>
      <c r="O488" s="80">
        <f t="shared" si="291"/>
        <v>0</v>
      </c>
      <c r="P488" s="264">
        <f t="shared" si="278"/>
        <v>0</v>
      </c>
      <c r="Q488" s="81" t="s">
        <v>14</v>
      </c>
      <c r="R488" s="80"/>
      <c r="S488" s="82">
        <v>4.3999999999999997E-2</v>
      </c>
      <c r="T488" s="80">
        <f t="shared" si="281"/>
        <v>0</v>
      </c>
      <c r="U488" s="36" t="str">
        <f t="shared" si="282"/>
        <v xml:space="preserve"> </v>
      </c>
      <c r="V488" s="254"/>
      <c r="W488" s="179"/>
      <c r="X488" s="11"/>
      <c r="Y488" s="39">
        <f t="shared" si="294"/>
        <v>0</v>
      </c>
      <c r="Z488" s="180">
        <f t="shared" si="279"/>
        <v>0</v>
      </c>
      <c r="AA488" s="11">
        <f t="shared" si="295"/>
        <v>0.76400000000000001</v>
      </c>
      <c r="AB488" s="11">
        <f t="shared" si="296"/>
        <v>0.45839999999999997</v>
      </c>
      <c r="AC488" s="43">
        <v>0.6</v>
      </c>
      <c r="AD488" s="258"/>
      <c r="AE488" s="12">
        <f t="shared" si="292"/>
        <v>0</v>
      </c>
      <c r="AF488" s="45">
        <v>4.0000000000000001E-3</v>
      </c>
      <c r="AG488" s="46">
        <f t="shared" si="283"/>
        <v>0</v>
      </c>
      <c r="AH488" s="11">
        <f t="shared" si="284"/>
        <v>0</v>
      </c>
      <c r="AI488" s="11"/>
      <c r="AJ488" s="11">
        <f t="shared" si="285"/>
        <v>0</v>
      </c>
      <c r="AK488" s="11"/>
      <c r="AL488" s="11">
        <f t="shared" si="286"/>
        <v>0</v>
      </c>
      <c r="AN488" s="11">
        <f t="shared" si="287"/>
        <v>0</v>
      </c>
      <c r="AO488" s="12">
        <f t="shared" si="288"/>
        <v>0</v>
      </c>
    </row>
    <row r="489" spans="1:41" ht="37.5" thickTop="1" thickBot="1" x14ac:dyDescent="0.25">
      <c r="A489" s="12" t="s">
        <v>39</v>
      </c>
      <c r="B489" s="324" t="s">
        <v>44</v>
      </c>
      <c r="C489" s="433" t="s">
        <v>502</v>
      </c>
      <c r="D489" s="71" t="s">
        <v>385</v>
      </c>
      <c r="E489" s="72" t="s">
        <v>23</v>
      </c>
      <c r="F489" s="382"/>
      <c r="G489" s="73"/>
      <c r="H489" s="74">
        <f t="shared" si="293"/>
        <v>365</v>
      </c>
      <c r="I489" s="75"/>
      <c r="J489" s="255">
        <v>0.73099999999999998</v>
      </c>
      <c r="K489" s="77">
        <v>0.6</v>
      </c>
      <c r="L489" s="256">
        <f t="shared" si="297"/>
        <v>0.43859999999999999</v>
      </c>
      <c r="M489" s="256">
        <v>0.34599999999999997</v>
      </c>
      <c r="N489" s="80">
        <f t="shared" si="290"/>
        <v>0</v>
      </c>
      <c r="O489" s="80">
        <f t="shared" si="291"/>
        <v>0</v>
      </c>
      <c r="P489" s="264">
        <f t="shared" si="278"/>
        <v>0</v>
      </c>
      <c r="Q489" s="81" t="s">
        <v>14</v>
      </c>
      <c r="R489" s="80"/>
      <c r="S489" s="82">
        <v>4.3999999999999997E-2</v>
      </c>
      <c r="T489" s="80">
        <f t="shared" si="281"/>
        <v>0</v>
      </c>
      <c r="U489" s="36" t="str">
        <f t="shared" si="282"/>
        <v xml:space="preserve"> </v>
      </c>
      <c r="V489" s="254"/>
      <c r="W489" s="147"/>
      <c r="X489" s="11"/>
      <c r="Y489" s="39">
        <f t="shared" si="294"/>
        <v>0</v>
      </c>
      <c r="Z489" s="180">
        <f t="shared" si="279"/>
        <v>0</v>
      </c>
      <c r="AA489" s="11">
        <f t="shared" si="295"/>
        <v>0.73099999999999998</v>
      </c>
      <c r="AB489" s="11">
        <f t="shared" si="296"/>
        <v>0.43859999999999999</v>
      </c>
      <c r="AC489" s="43">
        <v>0.6</v>
      </c>
      <c r="AD489" s="257"/>
      <c r="AE489" s="12">
        <f t="shared" si="292"/>
        <v>0</v>
      </c>
      <c r="AF489" s="45">
        <v>4.0000000000000001E-3</v>
      </c>
      <c r="AG489" s="46">
        <f t="shared" si="283"/>
        <v>0</v>
      </c>
      <c r="AH489" s="11">
        <f t="shared" si="284"/>
        <v>0</v>
      </c>
      <c r="AI489" s="11"/>
      <c r="AJ489" s="11">
        <f t="shared" si="285"/>
        <v>0</v>
      </c>
      <c r="AK489" s="11"/>
      <c r="AL489" s="11">
        <f t="shared" si="286"/>
        <v>0</v>
      </c>
      <c r="AN489" s="11">
        <f t="shared" si="287"/>
        <v>0</v>
      </c>
      <c r="AO489" s="12">
        <f t="shared" si="288"/>
        <v>0</v>
      </c>
    </row>
    <row r="490" spans="1:41" ht="37.5" customHeight="1" thickTop="1" thickBot="1" x14ac:dyDescent="0.25">
      <c r="A490" s="12" t="s">
        <v>39</v>
      </c>
      <c r="B490" s="324" t="s">
        <v>44</v>
      </c>
      <c r="C490" s="433" t="s">
        <v>502</v>
      </c>
      <c r="D490" s="71" t="s">
        <v>275</v>
      </c>
      <c r="E490" s="72" t="s">
        <v>23</v>
      </c>
      <c r="F490" s="382"/>
      <c r="G490" s="73"/>
      <c r="H490" s="74">
        <f t="shared" si="293"/>
        <v>365</v>
      </c>
      <c r="I490" s="75"/>
      <c r="J490" s="255">
        <v>0.71199999999999997</v>
      </c>
      <c r="K490" s="77">
        <v>0.6</v>
      </c>
      <c r="L490" s="256">
        <f t="shared" si="297"/>
        <v>0.42719999999999997</v>
      </c>
      <c r="M490" s="256">
        <v>0.373</v>
      </c>
      <c r="N490" s="80">
        <f t="shared" si="290"/>
        <v>0</v>
      </c>
      <c r="O490" s="80">
        <f t="shared" si="291"/>
        <v>0</v>
      </c>
      <c r="P490" s="264">
        <f t="shared" si="278"/>
        <v>0</v>
      </c>
      <c r="Q490" s="81" t="s">
        <v>14</v>
      </c>
      <c r="R490" s="80"/>
      <c r="S490" s="82">
        <v>4.3999999999999997E-2</v>
      </c>
      <c r="T490" s="80">
        <f t="shared" si="281"/>
        <v>0</v>
      </c>
      <c r="U490" s="36" t="str">
        <f t="shared" si="282"/>
        <v xml:space="preserve"> </v>
      </c>
      <c r="V490" s="254"/>
      <c r="W490" s="179"/>
      <c r="X490" s="11"/>
      <c r="Y490" s="39">
        <f t="shared" si="294"/>
        <v>0</v>
      </c>
      <c r="Z490" s="180">
        <f t="shared" si="279"/>
        <v>0</v>
      </c>
      <c r="AA490" s="11">
        <f t="shared" si="295"/>
        <v>0.71199999999999997</v>
      </c>
      <c r="AB490" s="11">
        <f t="shared" si="296"/>
        <v>0.42719999999999997</v>
      </c>
      <c r="AC490" s="43">
        <v>0.6</v>
      </c>
      <c r="AD490" s="258"/>
      <c r="AE490" s="12">
        <f t="shared" si="292"/>
        <v>0</v>
      </c>
      <c r="AF490" s="45">
        <v>4.0000000000000001E-3</v>
      </c>
      <c r="AG490" s="46">
        <f t="shared" si="283"/>
        <v>0</v>
      </c>
      <c r="AH490" s="11">
        <f t="shared" si="284"/>
        <v>0</v>
      </c>
      <c r="AI490" s="11"/>
      <c r="AJ490" s="11">
        <f t="shared" si="285"/>
        <v>0</v>
      </c>
      <c r="AK490" s="11"/>
      <c r="AL490" s="11">
        <f t="shared" si="286"/>
        <v>0</v>
      </c>
      <c r="AN490" s="11">
        <f t="shared" si="287"/>
        <v>0</v>
      </c>
      <c r="AO490" s="12">
        <f t="shared" si="288"/>
        <v>0</v>
      </c>
    </row>
    <row r="491" spans="1:41" ht="37.5" thickTop="1" thickBot="1" x14ac:dyDescent="0.25">
      <c r="A491" s="12" t="s">
        <v>39</v>
      </c>
      <c r="B491" s="324" t="s">
        <v>44</v>
      </c>
      <c r="C491" s="433" t="s">
        <v>502</v>
      </c>
      <c r="D491" s="71" t="s">
        <v>276</v>
      </c>
      <c r="E491" s="72" t="s">
        <v>23</v>
      </c>
      <c r="F491" s="382"/>
      <c r="G491" s="73"/>
      <c r="H491" s="74">
        <f t="shared" si="293"/>
        <v>365</v>
      </c>
      <c r="I491" s="75"/>
      <c r="J491" s="255">
        <v>0.68</v>
      </c>
      <c r="K491" s="77">
        <v>0.6</v>
      </c>
      <c r="L491" s="256">
        <f t="shared" si="297"/>
        <v>0.40800000000000003</v>
      </c>
      <c r="M491" s="256">
        <v>0.32800000000000001</v>
      </c>
      <c r="N491" s="80">
        <f t="shared" si="290"/>
        <v>0</v>
      </c>
      <c r="O491" s="80">
        <f t="shared" si="291"/>
        <v>0</v>
      </c>
      <c r="P491" s="264">
        <f t="shared" si="278"/>
        <v>0</v>
      </c>
      <c r="Q491" s="81" t="s">
        <v>14</v>
      </c>
      <c r="R491" s="80"/>
      <c r="S491" s="82">
        <v>4.3999999999999997E-2</v>
      </c>
      <c r="T491" s="80">
        <f t="shared" si="281"/>
        <v>0</v>
      </c>
      <c r="U491" s="36" t="str">
        <f t="shared" si="282"/>
        <v xml:space="preserve"> </v>
      </c>
      <c r="V491" s="254"/>
      <c r="W491" s="147"/>
      <c r="X491" s="11"/>
      <c r="Y491" s="39">
        <f>J493*(G493*I493)/365</f>
        <v>0</v>
      </c>
      <c r="Z491" s="180">
        <f t="shared" si="279"/>
        <v>0</v>
      </c>
      <c r="AA491" s="11">
        <f>J493*(H493+(G493*(1-I493)))/365</f>
        <v>0.75300000000000011</v>
      </c>
      <c r="AB491" s="11">
        <f>AA491*K493</f>
        <v>0.45180000000000003</v>
      </c>
      <c r="AC491" s="43">
        <v>0.6</v>
      </c>
      <c r="AD491" s="257"/>
      <c r="AE491" s="12">
        <f t="shared" si="292"/>
        <v>0</v>
      </c>
      <c r="AF491" s="45">
        <v>4.0000000000000001E-3</v>
      </c>
      <c r="AG491" s="46">
        <f t="shared" si="283"/>
        <v>0</v>
      </c>
      <c r="AH491" s="11">
        <f t="shared" si="284"/>
        <v>0</v>
      </c>
      <c r="AI491" s="11"/>
      <c r="AJ491" s="11">
        <f t="shared" si="285"/>
        <v>0</v>
      </c>
      <c r="AK491" s="11"/>
      <c r="AL491" s="11">
        <f t="shared" si="286"/>
        <v>0</v>
      </c>
      <c r="AN491" s="11">
        <f t="shared" si="287"/>
        <v>0</v>
      </c>
      <c r="AO491" s="12">
        <f t="shared" si="288"/>
        <v>0</v>
      </c>
    </row>
    <row r="492" spans="1:41" s="271" customFormat="1" ht="49.5" customHeight="1" thickTop="1" thickBot="1" x14ac:dyDescent="0.25">
      <c r="A492" s="270" t="s">
        <v>39</v>
      </c>
      <c r="B492" s="325" t="s">
        <v>44</v>
      </c>
      <c r="C492" s="433" t="s">
        <v>502</v>
      </c>
      <c r="D492" s="181" t="s">
        <v>386</v>
      </c>
      <c r="E492" s="261" t="s">
        <v>23</v>
      </c>
      <c r="F492" s="391"/>
      <c r="G492" s="262"/>
      <c r="H492" s="74">
        <f t="shared" si="293"/>
        <v>365</v>
      </c>
      <c r="I492" s="263"/>
      <c r="J492" s="255">
        <v>0.78600000000000003</v>
      </c>
      <c r="K492" s="77">
        <v>0.6</v>
      </c>
      <c r="L492" s="256">
        <f t="shared" si="297"/>
        <v>0.47160000000000002</v>
      </c>
      <c r="M492" s="256">
        <v>0.40300000000000002</v>
      </c>
      <c r="N492" s="264">
        <f t="shared" si="290"/>
        <v>0</v>
      </c>
      <c r="O492" s="264">
        <f t="shared" si="291"/>
        <v>0</v>
      </c>
      <c r="P492" s="264">
        <f t="shared" si="278"/>
        <v>0</v>
      </c>
      <c r="Q492" s="81" t="s">
        <v>14</v>
      </c>
      <c r="R492" s="264"/>
      <c r="S492" s="82">
        <v>0.04</v>
      </c>
      <c r="T492" s="264">
        <f t="shared" si="281"/>
        <v>0</v>
      </c>
      <c r="U492" s="265" t="str">
        <f t="shared" si="282"/>
        <v xml:space="preserve"> </v>
      </c>
      <c r="V492" s="266"/>
      <c r="W492" s="267"/>
      <c r="X492" s="260"/>
      <c r="Y492" s="268">
        <f>J493*(G493*I493)/365</f>
        <v>0</v>
      </c>
      <c r="Z492" s="260">
        <f t="shared" si="279"/>
        <v>0</v>
      </c>
      <c r="AA492" s="260">
        <f>J493*(H493+(G493*(1-I493)))/365</f>
        <v>0.75300000000000011</v>
      </c>
      <c r="AB492" s="260">
        <f>AA492*K493</f>
        <v>0.45180000000000003</v>
      </c>
      <c r="AC492" s="43">
        <v>0.6</v>
      </c>
      <c r="AD492" s="269"/>
      <c r="AE492" s="270">
        <f t="shared" si="292"/>
        <v>0</v>
      </c>
      <c r="AF492" s="45">
        <v>4.0000000000000001E-3</v>
      </c>
      <c r="AG492" s="264">
        <f t="shared" si="283"/>
        <v>0</v>
      </c>
      <c r="AH492" s="260">
        <f t="shared" si="284"/>
        <v>0</v>
      </c>
      <c r="AI492" s="260"/>
      <c r="AJ492" s="260">
        <f t="shared" si="285"/>
        <v>0</v>
      </c>
      <c r="AK492" s="260"/>
      <c r="AL492" s="260">
        <f t="shared" si="286"/>
        <v>0</v>
      </c>
      <c r="AN492" s="260">
        <f t="shared" si="287"/>
        <v>0</v>
      </c>
      <c r="AO492" s="270">
        <f t="shared" si="288"/>
        <v>0</v>
      </c>
    </row>
    <row r="493" spans="1:41" s="271" customFormat="1" ht="49.5" thickTop="1" thickBot="1" x14ac:dyDescent="0.25">
      <c r="A493" s="270" t="s">
        <v>39</v>
      </c>
      <c r="B493" s="325" t="s">
        <v>44</v>
      </c>
      <c r="C493" s="433" t="s">
        <v>502</v>
      </c>
      <c r="D493" s="181" t="s">
        <v>277</v>
      </c>
      <c r="E493" s="261" t="s">
        <v>23</v>
      </c>
      <c r="F493" s="391"/>
      <c r="G493" s="262"/>
      <c r="H493" s="74">
        <f t="shared" si="293"/>
        <v>365</v>
      </c>
      <c r="I493" s="263"/>
      <c r="J493" s="255">
        <v>0.753</v>
      </c>
      <c r="K493" s="77">
        <v>0.6</v>
      </c>
      <c r="L493" s="256">
        <f t="shared" si="297"/>
        <v>0.45179999999999998</v>
      </c>
      <c r="M493" s="256">
        <v>0.35499999999999998</v>
      </c>
      <c r="N493" s="264">
        <f t="shared" si="290"/>
        <v>0</v>
      </c>
      <c r="O493" s="264">
        <f t="shared" si="291"/>
        <v>0</v>
      </c>
      <c r="P493" s="264">
        <f t="shared" si="278"/>
        <v>0</v>
      </c>
      <c r="Q493" s="81" t="s">
        <v>14</v>
      </c>
      <c r="R493" s="264"/>
      <c r="S493" s="82">
        <v>0.04</v>
      </c>
      <c r="T493" s="264">
        <f t="shared" si="281"/>
        <v>0</v>
      </c>
      <c r="U493" s="265" t="str">
        <f t="shared" si="282"/>
        <v xml:space="preserve"> </v>
      </c>
      <c r="V493" s="266"/>
      <c r="W493" s="272"/>
      <c r="X493" s="260"/>
      <c r="Y493" s="268">
        <f>J495*(G495*I495)/365</f>
        <v>0</v>
      </c>
      <c r="Z493" s="260">
        <f t="shared" si="279"/>
        <v>0</v>
      </c>
      <c r="AA493" s="260">
        <f>J495*(H495+(G495*(1-I495)))/365</f>
        <v>0.74199999999999999</v>
      </c>
      <c r="AB493" s="260">
        <f>AA493*K495</f>
        <v>0.44519999999999998</v>
      </c>
      <c r="AC493" s="43">
        <v>0.6</v>
      </c>
      <c r="AD493" s="273"/>
      <c r="AE493" s="270">
        <f t="shared" si="292"/>
        <v>0</v>
      </c>
      <c r="AF493" s="45">
        <v>4.0000000000000001E-3</v>
      </c>
      <c r="AG493" s="264">
        <f t="shared" si="283"/>
        <v>0</v>
      </c>
      <c r="AH493" s="260">
        <f t="shared" si="284"/>
        <v>0</v>
      </c>
      <c r="AI493" s="260"/>
      <c r="AJ493" s="260">
        <f t="shared" si="285"/>
        <v>0</v>
      </c>
      <c r="AK493" s="260"/>
      <c r="AL493" s="260">
        <f t="shared" si="286"/>
        <v>0</v>
      </c>
      <c r="AN493" s="260">
        <f t="shared" si="287"/>
        <v>0</v>
      </c>
      <c r="AO493" s="270">
        <f t="shared" si="288"/>
        <v>0</v>
      </c>
    </row>
    <row r="494" spans="1:41" s="271" customFormat="1" ht="49.5" thickTop="1" thickBot="1" x14ac:dyDescent="0.25">
      <c r="A494" s="270" t="s">
        <v>39</v>
      </c>
      <c r="B494" s="325" t="s">
        <v>44</v>
      </c>
      <c r="C494" s="433" t="s">
        <v>502</v>
      </c>
      <c r="D494" s="181" t="s">
        <v>278</v>
      </c>
      <c r="E494" s="261" t="s">
        <v>23</v>
      </c>
      <c r="F494" s="391"/>
      <c r="G494" s="262"/>
      <c r="H494" s="74">
        <f t="shared" si="293"/>
        <v>365</v>
      </c>
      <c r="I494" s="263"/>
      <c r="J494" s="255">
        <v>0.91400000000000003</v>
      </c>
      <c r="K494" s="77">
        <v>0.6</v>
      </c>
      <c r="L494" s="256">
        <f t="shared" si="297"/>
        <v>0.5484</v>
      </c>
      <c r="M494" s="256">
        <v>0.48599999999999999</v>
      </c>
      <c r="N494" s="264">
        <f t="shared" si="290"/>
        <v>0</v>
      </c>
      <c r="O494" s="264">
        <f t="shared" si="291"/>
        <v>0</v>
      </c>
      <c r="P494" s="264">
        <f t="shared" si="278"/>
        <v>0</v>
      </c>
      <c r="Q494" s="81" t="s">
        <v>14</v>
      </c>
      <c r="R494" s="264"/>
      <c r="S494" s="82">
        <v>0.04</v>
      </c>
      <c r="T494" s="264">
        <f t="shared" si="281"/>
        <v>0</v>
      </c>
      <c r="U494" s="265" t="str">
        <f t="shared" si="282"/>
        <v xml:space="preserve"> </v>
      </c>
      <c r="V494" s="266"/>
      <c r="W494" s="272"/>
      <c r="X494" s="260"/>
      <c r="Y494" s="268">
        <f>J496*(G496*I496)/365</f>
        <v>0</v>
      </c>
      <c r="Z494" s="260">
        <f t="shared" si="279"/>
        <v>0</v>
      </c>
      <c r="AA494" s="260">
        <f>J496*(H496+(G496*(1-I496)))/365</f>
        <v>0.70899999999999996</v>
      </c>
      <c r="AB494" s="260">
        <f>AA494*K496</f>
        <v>0.42539999999999994</v>
      </c>
      <c r="AC494" s="43">
        <v>0.6</v>
      </c>
      <c r="AD494" s="273"/>
      <c r="AE494" s="270">
        <f t="shared" si="292"/>
        <v>0</v>
      </c>
      <c r="AF494" s="45">
        <v>4.0000000000000001E-3</v>
      </c>
      <c r="AG494" s="264">
        <f t="shared" si="283"/>
        <v>0</v>
      </c>
      <c r="AH494" s="260">
        <f t="shared" si="284"/>
        <v>0</v>
      </c>
      <c r="AI494" s="260"/>
      <c r="AJ494" s="260">
        <f t="shared" si="285"/>
        <v>0</v>
      </c>
      <c r="AK494" s="260"/>
      <c r="AL494" s="260">
        <f t="shared" si="286"/>
        <v>0</v>
      </c>
      <c r="AN494" s="260">
        <f t="shared" si="287"/>
        <v>0</v>
      </c>
      <c r="AO494" s="270">
        <f t="shared" si="288"/>
        <v>0</v>
      </c>
    </row>
    <row r="495" spans="1:41" ht="49.5" customHeight="1" thickTop="1" thickBot="1" x14ac:dyDescent="0.25">
      <c r="A495" s="12" t="s">
        <v>39</v>
      </c>
      <c r="B495" s="324" t="s">
        <v>44</v>
      </c>
      <c r="C495" s="433" t="s">
        <v>502</v>
      </c>
      <c r="D495" s="71" t="s">
        <v>387</v>
      </c>
      <c r="E495" s="72" t="s">
        <v>23</v>
      </c>
      <c r="F495" s="382"/>
      <c r="G495" s="73"/>
      <c r="H495" s="74">
        <f t="shared" si="293"/>
        <v>365</v>
      </c>
      <c r="I495" s="75"/>
      <c r="J495" s="255">
        <v>0.74199999999999999</v>
      </c>
      <c r="K495" s="77">
        <v>0.6</v>
      </c>
      <c r="L495" s="256">
        <f t="shared" si="297"/>
        <v>0.44519999999999998</v>
      </c>
      <c r="M495" s="256">
        <v>0.38700000000000001</v>
      </c>
      <c r="N495" s="80">
        <f t="shared" si="290"/>
        <v>0</v>
      </c>
      <c r="O495" s="80">
        <f t="shared" si="291"/>
        <v>0</v>
      </c>
      <c r="P495" s="264">
        <f t="shared" si="278"/>
        <v>0</v>
      </c>
      <c r="Q495" s="81" t="s">
        <v>14</v>
      </c>
      <c r="R495" s="80"/>
      <c r="S495" s="82">
        <v>0.04</v>
      </c>
      <c r="T495" s="80">
        <f t="shared" si="281"/>
        <v>0</v>
      </c>
      <c r="U495" s="36" t="str">
        <f t="shared" si="282"/>
        <v xml:space="preserve"> </v>
      </c>
      <c r="V495" s="254"/>
      <c r="W495" s="179"/>
      <c r="X495" s="11"/>
      <c r="Y495" s="39">
        <f>J495*(G495*I495)/365</f>
        <v>0</v>
      </c>
      <c r="Z495" s="180">
        <f t="shared" si="279"/>
        <v>0</v>
      </c>
      <c r="AA495" s="11">
        <f>J495*(H495+(G495*(1-I495)))/365</f>
        <v>0.74199999999999999</v>
      </c>
      <c r="AB495" s="11">
        <f>AA495*K495</f>
        <v>0.44519999999999998</v>
      </c>
      <c r="AC495" s="43">
        <v>0.6</v>
      </c>
      <c r="AD495" s="259"/>
      <c r="AE495" s="12">
        <f t="shared" si="292"/>
        <v>0</v>
      </c>
      <c r="AF495" s="45">
        <v>4.0000000000000001E-3</v>
      </c>
      <c r="AG495" s="264">
        <f t="shared" si="283"/>
        <v>0</v>
      </c>
      <c r="AH495" s="11">
        <f t="shared" si="284"/>
        <v>0</v>
      </c>
      <c r="AI495" s="11"/>
      <c r="AJ495" s="11">
        <f t="shared" si="285"/>
        <v>0</v>
      </c>
      <c r="AK495" s="11"/>
      <c r="AL495" s="11">
        <f t="shared" si="286"/>
        <v>0</v>
      </c>
      <c r="AN495" s="11">
        <f t="shared" si="287"/>
        <v>0</v>
      </c>
      <c r="AO495" s="12">
        <f t="shared" si="288"/>
        <v>0</v>
      </c>
    </row>
    <row r="496" spans="1:41" ht="49.5" thickTop="1" thickBot="1" x14ac:dyDescent="0.25">
      <c r="A496" s="12" t="s">
        <v>39</v>
      </c>
      <c r="B496" s="324" t="s">
        <v>44</v>
      </c>
      <c r="C496" s="433" t="s">
        <v>502</v>
      </c>
      <c r="D496" s="71" t="s">
        <v>388</v>
      </c>
      <c r="E496" s="72" t="s">
        <v>23</v>
      </c>
      <c r="F496" s="382"/>
      <c r="G496" s="73"/>
      <c r="H496" s="74">
        <f t="shared" si="293"/>
        <v>365</v>
      </c>
      <c r="I496" s="75"/>
      <c r="J496" s="255">
        <v>0.70899999999999996</v>
      </c>
      <c r="K496" s="77">
        <v>0.6</v>
      </c>
      <c r="L496" s="256">
        <f t="shared" si="297"/>
        <v>0.42539999999999994</v>
      </c>
      <c r="M496" s="256">
        <v>0.33900000000000002</v>
      </c>
      <c r="N496" s="80">
        <f t="shared" si="290"/>
        <v>0</v>
      </c>
      <c r="O496" s="80">
        <f t="shared" si="291"/>
        <v>0</v>
      </c>
      <c r="P496" s="264">
        <f t="shared" si="278"/>
        <v>0</v>
      </c>
      <c r="Q496" s="81" t="s">
        <v>14</v>
      </c>
      <c r="R496" s="80"/>
      <c r="S496" s="82">
        <v>0.04</v>
      </c>
      <c r="T496" s="80">
        <f t="shared" si="281"/>
        <v>0</v>
      </c>
      <c r="U496" s="36" t="str">
        <f t="shared" si="282"/>
        <v xml:space="preserve"> </v>
      </c>
      <c r="V496" s="254"/>
      <c r="W496" s="147"/>
      <c r="X496" s="11"/>
      <c r="Y496" s="39">
        <f>J496*(G496*I496)/365</f>
        <v>0</v>
      </c>
      <c r="Z496" s="180">
        <f t="shared" si="279"/>
        <v>0</v>
      </c>
      <c r="AA496" s="11">
        <f>J496*(H496+(G496*(1-I496)))/365</f>
        <v>0.70899999999999996</v>
      </c>
      <c r="AB496" s="11">
        <f>AA496*K496</f>
        <v>0.42539999999999994</v>
      </c>
      <c r="AC496" s="43">
        <v>0.6</v>
      </c>
      <c r="AD496" s="258"/>
      <c r="AE496" s="12">
        <f t="shared" si="292"/>
        <v>0</v>
      </c>
      <c r="AF496" s="45">
        <v>4.0000000000000001E-3</v>
      </c>
      <c r="AG496" s="264">
        <f t="shared" si="283"/>
        <v>0</v>
      </c>
      <c r="AH496" s="11">
        <f t="shared" si="284"/>
        <v>0</v>
      </c>
      <c r="AI496" s="11"/>
      <c r="AJ496" s="11">
        <f t="shared" si="285"/>
        <v>0</v>
      </c>
      <c r="AK496" s="11"/>
      <c r="AL496" s="11">
        <f t="shared" si="286"/>
        <v>0</v>
      </c>
      <c r="AN496" s="11">
        <f t="shared" si="287"/>
        <v>0</v>
      </c>
      <c r="AO496" s="12">
        <f t="shared" si="288"/>
        <v>0</v>
      </c>
    </row>
    <row r="497" spans="1:41" ht="49.5" thickTop="1" thickBot="1" x14ac:dyDescent="0.25">
      <c r="A497" s="12" t="s">
        <v>39</v>
      </c>
      <c r="B497" s="324" t="s">
        <v>44</v>
      </c>
      <c r="C497" s="434" t="s">
        <v>502</v>
      </c>
      <c r="D497" s="95" t="s">
        <v>389</v>
      </c>
      <c r="E497" s="48" t="s">
        <v>23</v>
      </c>
      <c r="F497" s="381"/>
      <c r="G497" s="49"/>
      <c r="H497" s="50">
        <f t="shared" si="293"/>
        <v>365</v>
      </c>
      <c r="I497" s="51"/>
      <c r="J497" s="274">
        <v>0.84599999999999997</v>
      </c>
      <c r="K497" s="155">
        <v>0.6</v>
      </c>
      <c r="L497" s="275">
        <f t="shared" si="297"/>
        <v>0.50759999999999994</v>
      </c>
      <c r="M497" s="275">
        <v>0.46100000000000002</v>
      </c>
      <c r="N497" s="55">
        <f t="shared" si="290"/>
        <v>0</v>
      </c>
      <c r="O497" s="55">
        <f t="shared" si="291"/>
        <v>0</v>
      </c>
      <c r="P497" s="290">
        <f t="shared" si="278"/>
        <v>0</v>
      </c>
      <c r="Q497" s="56" t="s">
        <v>14</v>
      </c>
      <c r="R497" s="55"/>
      <c r="S497" s="57">
        <v>0.04</v>
      </c>
      <c r="T497" s="55">
        <f t="shared" si="281"/>
        <v>0</v>
      </c>
      <c r="U497" s="36" t="str">
        <f t="shared" si="282"/>
        <v xml:space="preserve"> </v>
      </c>
      <c r="V497" s="254"/>
      <c r="W497" s="147"/>
      <c r="X497" s="11"/>
      <c r="Y497" s="39">
        <f>J497*(G497*I497)/365</f>
        <v>0</v>
      </c>
      <c r="Z497" s="180">
        <f t="shared" si="279"/>
        <v>0</v>
      </c>
      <c r="AA497" s="11">
        <f>J497*(H497+(G497*(1-I497)))/365</f>
        <v>0.84599999999999986</v>
      </c>
      <c r="AB497" s="11">
        <f>AA497*K497</f>
        <v>0.50759999999999994</v>
      </c>
      <c r="AC497" s="43">
        <v>0.6</v>
      </c>
      <c r="AD497" s="258"/>
      <c r="AE497" s="12">
        <f t="shared" si="292"/>
        <v>0</v>
      </c>
      <c r="AF497" s="194">
        <v>4.0000000000000001E-3</v>
      </c>
      <c r="AG497" s="290">
        <f t="shared" si="283"/>
        <v>0</v>
      </c>
      <c r="AH497" s="11">
        <f t="shared" si="284"/>
        <v>0</v>
      </c>
      <c r="AI497" s="11"/>
      <c r="AJ497" s="11">
        <f t="shared" si="285"/>
        <v>0</v>
      </c>
      <c r="AK497" s="11"/>
      <c r="AL497" s="11">
        <f t="shared" si="286"/>
        <v>0</v>
      </c>
      <c r="AN497" s="11">
        <f t="shared" si="287"/>
        <v>0</v>
      </c>
      <c r="AO497" s="12">
        <f t="shared" si="288"/>
        <v>0</v>
      </c>
    </row>
    <row r="498" spans="1:41" ht="13.5" thickBot="1" x14ac:dyDescent="0.25">
      <c r="A498" s="12" t="s">
        <v>39</v>
      </c>
      <c r="B498" s="324" t="s">
        <v>44</v>
      </c>
      <c r="C498" s="431" t="s">
        <v>502</v>
      </c>
      <c r="D498" s="276"/>
      <c r="E498" s="243" t="s">
        <v>21</v>
      </c>
      <c r="F498" s="392"/>
      <c r="G498" s="277"/>
      <c r="H498" s="319">
        <f t="shared" si="293"/>
        <v>365</v>
      </c>
      <c r="I498" s="278"/>
      <c r="J498" s="279" t="s">
        <v>14</v>
      </c>
      <c r="K498" s="280"/>
      <c r="L498" s="281" t="s">
        <v>14</v>
      </c>
      <c r="M498" s="281" t="s">
        <v>14</v>
      </c>
      <c r="N498" s="282"/>
      <c r="O498" s="282"/>
      <c r="P498" s="358"/>
      <c r="Q498" s="10"/>
      <c r="R498" s="134"/>
      <c r="S498" s="5"/>
      <c r="T498" s="134">
        <f t="shared" si="281"/>
        <v>0</v>
      </c>
      <c r="U498" s="36" t="str">
        <f t="shared" si="282"/>
        <v xml:space="preserve"> </v>
      </c>
      <c r="V498" s="283"/>
      <c r="W498" s="189"/>
      <c r="X498" s="11"/>
      <c r="Y498" s="39"/>
      <c r="Z498" s="11"/>
      <c r="AA498" s="11"/>
      <c r="AB498" s="11"/>
      <c r="AC498" s="43"/>
      <c r="AD498" s="199"/>
      <c r="AE498" s="12"/>
      <c r="AF498" s="371">
        <v>4.0000000000000001E-3</v>
      </c>
      <c r="AG498" s="373">
        <f t="shared" si="283"/>
        <v>0</v>
      </c>
      <c r="AH498" s="11">
        <f t="shared" si="284"/>
        <v>0</v>
      </c>
      <c r="AI498" s="11"/>
      <c r="AJ498" s="11">
        <f t="shared" si="285"/>
        <v>0</v>
      </c>
      <c r="AK498" s="11"/>
      <c r="AL498" s="11">
        <f t="shared" si="286"/>
        <v>0</v>
      </c>
      <c r="AN498" s="11">
        <f t="shared" si="287"/>
        <v>0</v>
      </c>
      <c r="AO498" s="12">
        <f t="shared" si="288"/>
        <v>0</v>
      </c>
    </row>
    <row r="499" spans="1:41" ht="13.5" thickBot="1" x14ac:dyDescent="0.25">
      <c r="A499" s="12" t="s">
        <v>39</v>
      </c>
      <c r="B499" s="324" t="s">
        <v>22</v>
      </c>
      <c r="C499" s="424" t="s">
        <v>500</v>
      </c>
      <c r="D499" s="114" t="s">
        <v>56</v>
      </c>
      <c r="E499" s="115"/>
      <c r="F499" s="379" t="str">
        <f>IF(W499&gt;0,"x"," ")</f>
        <v xml:space="preserve"> </v>
      </c>
      <c r="G499" s="20"/>
      <c r="H499" s="21"/>
      <c r="I499" s="21"/>
      <c r="J499" s="21"/>
      <c r="K499" s="21"/>
      <c r="L499" s="21"/>
      <c r="M499" s="21"/>
      <c r="N499" s="21"/>
      <c r="O499" s="21"/>
      <c r="P499" s="21"/>
      <c r="Q499" s="21"/>
      <c r="R499" s="21"/>
      <c r="S499" s="21"/>
      <c r="T499" s="21"/>
      <c r="U499" s="21"/>
      <c r="V499" s="116">
        <f>SUM(T500:T514)</f>
        <v>0</v>
      </c>
      <c r="W499" s="117">
        <f>SUM(F500:F514)</f>
        <v>0</v>
      </c>
      <c r="X499" s="21"/>
      <c r="Y499" s="21"/>
      <c r="Z499" s="21"/>
      <c r="AA499" s="21"/>
      <c r="AB499" s="21"/>
      <c r="AC499" s="43"/>
      <c r="AD499" s="21"/>
      <c r="AE499" s="21"/>
      <c r="AF499" s="21"/>
      <c r="AG499" s="21"/>
      <c r="AH499" s="11"/>
      <c r="AI499" s="22">
        <f>SUM(AH500:AH514)</f>
        <v>0</v>
      </c>
      <c r="AJ499" s="11"/>
      <c r="AK499" s="22">
        <f>SUM(AJ500:AJ514)</f>
        <v>0</v>
      </c>
      <c r="AL499" s="11"/>
      <c r="AM499" s="22">
        <f>SUM(AL500:AL514)</f>
        <v>0</v>
      </c>
      <c r="AN499" s="11"/>
      <c r="AO499" s="12"/>
    </row>
    <row r="500" spans="1:41" ht="13.5" thickBot="1" x14ac:dyDescent="0.25">
      <c r="A500" s="12" t="s">
        <v>39</v>
      </c>
      <c r="B500" s="324" t="s">
        <v>22</v>
      </c>
      <c r="C500" s="440" t="s">
        <v>500</v>
      </c>
      <c r="D500" s="284"/>
      <c r="E500" s="243" t="s">
        <v>23</v>
      </c>
      <c r="F500" s="390"/>
      <c r="G500" s="244"/>
      <c r="H500" s="331">
        <f t="shared" si="293"/>
        <v>365</v>
      </c>
      <c r="I500" s="245"/>
      <c r="J500" s="246" t="s">
        <v>14</v>
      </c>
      <c r="K500" s="247"/>
      <c r="L500" s="248" t="s">
        <v>14</v>
      </c>
      <c r="M500" s="248" t="s">
        <v>14</v>
      </c>
      <c r="N500" s="249"/>
      <c r="O500" s="249"/>
      <c r="P500" s="357"/>
      <c r="Q500" s="9"/>
      <c r="R500" s="250"/>
      <c r="S500" s="6"/>
      <c r="T500" s="250">
        <f t="shared" ref="T500:T514" si="298">F500*S500</f>
        <v>0</v>
      </c>
      <c r="U500" s="36" t="str">
        <f t="shared" ref="U500:U514" si="299">IF(T500&gt;0,(T500/2)," ")</f>
        <v xml:space="preserve"> </v>
      </c>
      <c r="V500" s="342"/>
      <c r="W500" s="285" t="s">
        <v>34</v>
      </c>
      <c r="X500" s="11"/>
      <c r="Y500" s="39" t="e">
        <f>#REF!*(#REF!*#REF!)/365</f>
        <v>#REF!</v>
      </c>
      <c r="Z500" s="180" t="e">
        <f>Y500*AC500</f>
        <v>#REF!</v>
      </c>
      <c r="AA500" s="11" t="e">
        <f>#REF!*(#REF!+(#REF!*(1-#REF!)))/365</f>
        <v>#REF!</v>
      </c>
      <c r="AB500" s="11" t="e">
        <f>AA500*#REF!</f>
        <v>#REF!</v>
      </c>
      <c r="AC500" s="43"/>
      <c r="AD500" s="257"/>
      <c r="AE500" s="12"/>
      <c r="AF500" s="371">
        <v>4.0000000000000001E-3</v>
      </c>
      <c r="AG500" s="372">
        <f t="shared" ref="AG500:AG514" si="300">F500*AF500</f>
        <v>0</v>
      </c>
      <c r="AH500" s="11">
        <f t="shared" ref="AH500:AH514" si="301">IF(G500=365,IF(I500=1,T500,0),0)</f>
        <v>0</v>
      </c>
      <c r="AI500" s="11"/>
      <c r="AJ500" s="11">
        <f t="shared" ref="AJ500:AJ514" si="302">IF(G500=365,IF(I500=1,U500,0),0)</f>
        <v>0</v>
      </c>
      <c r="AK500" s="11"/>
      <c r="AL500" s="11">
        <f t="shared" ref="AL500:AL514" si="303">IF(G500=365,IF(I500=1,R500,0),0)</f>
        <v>0</v>
      </c>
      <c r="AN500" s="11">
        <f t="shared" ref="AN500:AN514" si="304">IF(G500=365,IF(I500=1,O500,0),0)</f>
        <v>0</v>
      </c>
      <c r="AO500" s="12">
        <f t="shared" ref="AO500:AO514" si="305">IF(G500=365,IF(I500=1,P500,0),0)</f>
        <v>0</v>
      </c>
    </row>
    <row r="501" spans="1:41" ht="24.75" customHeight="1" thickBot="1" x14ac:dyDescent="0.25">
      <c r="A501" s="12" t="s">
        <v>39</v>
      </c>
      <c r="B501" s="324" t="s">
        <v>22</v>
      </c>
      <c r="C501" s="433" t="s">
        <v>500</v>
      </c>
      <c r="D501" s="71" t="s">
        <v>259</v>
      </c>
      <c r="E501" s="72" t="s">
        <v>23</v>
      </c>
      <c r="F501" s="382"/>
      <c r="G501" s="73"/>
      <c r="H501" s="74">
        <f t="shared" si="293"/>
        <v>365</v>
      </c>
      <c r="I501" s="75"/>
      <c r="J501" s="255">
        <v>0.25</v>
      </c>
      <c r="K501" s="77">
        <v>0.6</v>
      </c>
      <c r="L501" s="256">
        <f>J501*0.6</f>
        <v>0.15</v>
      </c>
      <c r="M501" s="256">
        <v>0.13300000000000001</v>
      </c>
      <c r="N501" s="80">
        <f t="shared" ref="N501:N514" si="306">F501*J501</f>
        <v>0</v>
      </c>
      <c r="O501" s="80">
        <f t="shared" ref="O501:O514" si="307">L501*F501</f>
        <v>0</v>
      </c>
      <c r="P501" s="264">
        <f t="shared" si="278"/>
        <v>0</v>
      </c>
      <c r="Q501" s="81" t="s">
        <v>14</v>
      </c>
      <c r="R501" s="80"/>
      <c r="S501" s="82">
        <v>1.8599999999999998E-2</v>
      </c>
      <c r="T501" s="80">
        <f t="shared" si="298"/>
        <v>0</v>
      </c>
      <c r="U501" s="36" t="str">
        <f t="shared" si="299"/>
        <v xml:space="preserve"> </v>
      </c>
      <c r="V501" s="340"/>
      <c r="W501" s="211"/>
      <c r="X501" s="11"/>
      <c r="Y501" s="39">
        <f>J502*(G502*I502)/365</f>
        <v>0</v>
      </c>
      <c r="Z501" s="180">
        <f t="shared" si="279"/>
        <v>0</v>
      </c>
      <c r="AA501" s="11">
        <f>J502*(H502+(G502*(1-I502)))/365</f>
        <v>0.23300000000000001</v>
      </c>
      <c r="AB501" s="11">
        <f>AA501*K502</f>
        <v>0.13980000000000001</v>
      </c>
      <c r="AC501" s="43">
        <v>0.6</v>
      </c>
      <c r="AD501" s="258"/>
      <c r="AE501" s="12">
        <f t="shared" ref="AE501:AE514" si="308">F501*J501</f>
        <v>0</v>
      </c>
      <c r="AF501" s="45">
        <v>4.0000000000000001E-3</v>
      </c>
      <c r="AG501" s="46">
        <f t="shared" si="300"/>
        <v>0</v>
      </c>
      <c r="AH501" s="11">
        <f t="shared" si="301"/>
        <v>0</v>
      </c>
      <c r="AI501" s="11"/>
      <c r="AJ501" s="11">
        <f t="shared" si="302"/>
        <v>0</v>
      </c>
      <c r="AK501" s="11"/>
      <c r="AL501" s="11">
        <f t="shared" si="303"/>
        <v>0</v>
      </c>
      <c r="AN501" s="11">
        <f t="shared" si="304"/>
        <v>0</v>
      </c>
      <c r="AO501" s="12">
        <f t="shared" si="305"/>
        <v>0</v>
      </c>
    </row>
    <row r="502" spans="1:41" ht="25.5" thickTop="1" thickBot="1" x14ac:dyDescent="0.25">
      <c r="A502" s="12" t="s">
        <v>39</v>
      </c>
      <c r="B502" s="324" t="s">
        <v>22</v>
      </c>
      <c r="C502" s="433" t="s">
        <v>500</v>
      </c>
      <c r="D502" s="71" t="s">
        <v>258</v>
      </c>
      <c r="E502" s="72" t="s">
        <v>23</v>
      </c>
      <c r="F502" s="382"/>
      <c r="G502" s="73"/>
      <c r="H502" s="74">
        <f t="shared" si="293"/>
        <v>365</v>
      </c>
      <c r="I502" s="75"/>
      <c r="J502" s="255">
        <v>0.23300000000000001</v>
      </c>
      <c r="K502" s="77">
        <v>0.6</v>
      </c>
      <c r="L502" s="256">
        <f t="shared" ref="L502:L510" si="309">J502*0.6</f>
        <v>0.13980000000000001</v>
      </c>
      <c r="M502" s="256">
        <v>0.126</v>
      </c>
      <c r="N502" s="80">
        <f t="shared" si="306"/>
        <v>0</v>
      </c>
      <c r="O502" s="80">
        <f t="shared" si="307"/>
        <v>0</v>
      </c>
      <c r="P502" s="264">
        <f t="shared" si="278"/>
        <v>0</v>
      </c>
      <c r="Q502" s="81" t="s">
        <v>14</v>
      </c>
      <c r="R502" s="80"/>
      <c r="S502" s="82">
        <v>1.8599999999999998E-2</v>
      </c>
      <c r="T502" s="80">
        <f t="shared" si="298"/>
        <v>0</v>
      </c>
      <c r="U502" s="36" t="str">
        <f t="shared" si="299"/>
        <v xml:space="preserve"> </v>
      </c>
      <c r="V502" s="340"/>
      <c r="W502" s="224"/>
      <c r="X502" s="11"/>
      <c r="Y502" s="39">
        <f>J504*(G504*I504)/365</f>
        <v>0</v>
      </c>
      <c r="Z502" s="180">
        <f t="shared" si="279"/>
        <v>0</v>
      </c>
      <c r="AA502" s="11">
        <f>J504*(H504+(G504*(1-I504)))/365</f>
        <v>0.34200000000000003</v>
      </c>
      <c r="AB502" s="11">
        <f>AA502*K504</f>
        <v>0.20520000000000002</v>
      </c>
      <c r="AC502" s="43">
        <v>0.6</v>
      </c>
      <c r="AD502" s="257"/>
      <c r="AE502" s="12">
        <f t="shared" si="308"/>
        <v>0</v>
      </c>
      <c r="AF502" s="45">
        <v>4.0000000000000001E-3</v>
      </c>
      <c r="AG502" s="46">
        <f t="shared" si="300"/>
        <v>0</v>
      </c>
      <c r="AH502" s="11">
        <f t="shared" si="301"/>
        <v>0</v>
      </c>
      <c r="AI502" s="11"/>
      <c r="AJ502" s="11">
        <f t="shared" si="302"/>
        <v>0</v>
      </c>
      <c r="AK502" s="11"/>
      <c r="AL502" s="11">
        <f t="shared" si="303"/>
        <v>0</v>
      </c>
      <c r="AN502" s="11">
        <f t="shared" si="304"/>
        <v>0</v>
      </c>
      <c r="AO502" s="12">
        <f t="shared" si="305"/>
        <v>0</v>
      </c>
    </row>
    <row r="503" spans="1:41" ht="25.5" thickTop="1" thickBot="1" x14ac:dyDescent="0.25">
      <c r="A503" s="12" t="s">
        <v>39</v>
      </c>
      <c r="B503" s="324" t="s">
        <v>22</v>
      </c>
      <c r="C503" s="433" t="s">
        <v>500</v>
      </c>
      <c r="D503" s="71" t="s">
        <v>260</v>
      </c>
      <c r="E503" s="72" t="s">
        <v>23</v>
      </c>
      <c r="F503" s="382"/>
      <c r="G503" s="73"/>
      <c r="H503" s="74">
        <f t="shared" si="293"/>
        <v>365</v>
      </c>
      <c r="I503" s="75"/>
      <c r="J503" s="255">
        <v>0.217</v>
      </c>
      <c r="K503" s="77">
        <v>0.6</v>
      </c>
      <c r="L503" s="256">
        <f t="shared" si="309"/>
        <v>0.13019999999999998</v>
      </c>
      <c r="M503" s="256">
        <v>0.11700000000000001</v>
      </c>
      <c r="N503" s="80">
        <f t="shared" si="306"/>
        <v>0</v>
      </c>
      <c r="O503" s="80">
        <f t="shared" si="307"/>
        <v>0</v>
      </c>
      <c r="P503" s="264">
        <f t="shared" si="278"/>
        <v>0</v>
      </c>
      <c r="Q503" s="81" t="s">
        <v>14</v>
      </c>
      <c r="R503" s="80"/>
      <c r="S503" s="82">
        <v>1.8599999999999998E-2</v>
      </c>
      <c r="T503" s="80">
        <f t="shared" si="298"/>
        <v>0</v>
      </c>
      <c r="U503" s="36" t="str">
        <f t="shared" si="299"/>
        <v xml:space="preserve"> </v>
      </c>
      <c r="V503" s="340"/>
      <c r="W503" s="224"/>
      <c r="X503" s="11"/>
      <c r="Y503" s="39">
        <f>J505*(G505*I505)/365</f>
        <v>0</v>
      </c>
      <c r="Z503" s="180">
        <f t="shared" si="279"/>
        <v>0</v>
      </c>
      <c r="AA503" s="11">
        <f>J505*(H505+(G505*(1-I505)))/365</f>
        <v>0.32100000000000001</v>
      </c>
      <c r="AB503" s="11">
        <f>AA503*K505</f>
        <v>0.19259999999999999</v>
      </c>
      <c r="AC503" s="43">
        <v>0.6</v>
      </c>
      <c r="AD503" s="257"/>
      <c r="AE503" s="12">
        <f t="shared" si="308"/>
        <v>0</v>
      </c>
      <c r="AF503" s="45">
        <v>4.0000000000000001E-3</v>
      </c>
      <c r="AG503" s="46">
        <f t="shared" si="300"/>
        <v>0</v>
      </c>
      <c r="AH503" s="11">
        <f t="shared" si="301"/>
        <v>0</v>
      </c>
      <c r="AI503" s="11"/>
      <c r="AJ503" s="11">
        <f t="shared" si="302"/>
        <v>0</v>
      </c>
      <c r="AK503" s="11"/>
      <c r="AL503" s="11">
        <f t="shared" si="303"/>
        <v>0</v>
      </c>
      <c r="AN503" s="11">
        <f t="shared" si="304"/>
        <v>0</v>
      </c>
      <c r="AO503" s="12">
        <f t="shared" si="305"/>
        <v>0</v>
      </c>
    </row>
    <row r="504" spans="1:41" ht="24.75" customHeight="1" thickTop="1" thickBot="1" x14ac:dyDescent="0.25">
      <c r="A504" s="12" t="s">
        <v>39</v>
      </c>
      <c r="B504" s="324" t="s">
        <v>22</v>
      </c>
      <c r="C504" s="433" t="s">
        <v>500</v>
      </c>
      <c r="D504" s="71" t="s">
        <v>261</v>
      </c>
      <c r="E504" s="72" t="s">
        <v>23</v>
      </c>
      <c r="F504" s="382"/>
      <c r="G504" s="73"/>
      <c r="H504" s="74">
        <f t="shared" si="293"/>
        <v>365</v>
      </c>
      <c r="I504" s="75"/>
      <c r="J504" s="255">
        <v>0.34200000000000003</v>
      </c>
      <c r="K504" s="77">
        <v>0.6</v>
      </c>
      <c r="L504" s="256">
        <f t="shared" si="309"/>
        <v>0.20520000000000002</v>
      </c>
      <c r="M504" s="256">
        <v>0.16</v>
      </c>
      <c r="N504" s="80">
        <f t="shared" si="306"/>
        <v>0</v>
      </c>
      <c r="O504" s="80">
        <f t="shared" si="307"/>
        <v>0</v>
      </c>
      <c r="P504" s="264">
        <f t="shared" si="278"/>
        <v>0</v>
      </c>
      <c r="Q504" s="81" t="s">
        <v>14</v>
      </c>
      <c r="R504" s="80"/>
      <c r="S504" s="82">
        <v>0.02</v>
      </c>
      <c r="T504" s="80">
        <f t="shared" si="298"/>
        <v>0</v>
      </c>
      <c r="U504" s="36" t="str">
        <f t="shared" si="299"/>
        <v xml:space="preserve"> </v>
      </c>
      <c r="V504" s="340"/>
      <c r="W504" s="211"/>
      <c r="X504" s="11"/>
      <c r="Y504" s="39">
        <f t="shared" ref="Y504:Y514" si="310">J504*(G504*I504)/365</f>
        <v>0</v>
      </c>
      <c r="Z504" s="180">
        <f t="shared" si="279"/>
        <v>0</v>
      </c>
      <c r="AA504" s="11">
        <f t="shared" ref="AA504:AA514" si="311">J504*(H504+(G504*(1-I504)))/365</f>
        <v>0.34200000000000003</v>
      </c>
      <c r="AB504" s="11">
        <f t="shared" ref="AB504:AB514" si="312">AA504*K504</f>
        <v>0.20520000000000002</v>
      </c>
      <c r="AC504" s="43">
        <v>0.6</v>
      </c>
      <c r="AD504" s="259"/>
      <c r="AE504" s="12">
        <f t="shared" si="308"/>
        <v>0</v>
      </c>
      <c r="AF504" s="45">
        <v>4.0000000000000001E-3</v>
      </c>
      <c r="AG504" s="46">
        <f t="shared" si="300"/>
        <v>0</v>
      </c>
      <c r="AH504" s="11">
        <f t="shared" si="301"/>
        <v>0</v>
      </c>
      <c r="AI504" s="11"/>
      <c r="AJ504" s="11">
        <f t="shared" si="302"/>
        <v>0</v>
      </c>
      <c r="AK504" s="11"/>
      <c r="AL504" s="11">
        <f t="shared" si="303"/>
        <v>0</v>
      </c>
      <c r="AN504" s="11">
        <f t="shared" si="304"/>
        <v>0</v>
      </c>
      <c r="AO504" s="12">
        <f t="shared" si="305"/>
        <v>0</v>
      </c>
    </row>
    <row r="505" spans="1:41" ht="25.5" thickTop="1" thickBot="1" x14ac:dyDescent="0.25">
      <c r="A505" s="12" t="s">
        <v>39</v>
      </c>
      <c r="B505" s="324" t="s">
        <v>22</v>
      </c>
      <c r="C505" s="433" t="s">
        <v>500</v>
      </c>
      <c r="D505" s="71" t="s">
        <v>262</v>
      </c>
      <c r="E505" s="72" t="s">
        <v>23</v>
      </c>
      <c r="F505" s="382"/>
      <c r="G505" s="73"/>
      <c r="H505" s="74">
        <f t="shared" si="293"/>
        <v>365</v>
      </c>
      <c r="I505" s="75"/>
      <c r="J505" s="255">
        <v>0.32100000000000001</v>
      </c>
      <c r="K505" s="77">
        <v>0.6</v>
      </c>
      <c r="L505" s="256">
        <f t="shared" si="309"/>
        <v>0.19259999999999999</v>
      </c>
      <c r="M505" s="256">
        <v>0.17399999999999999</v>
      </c>
      <c r="N505" s="80">
        <f t="shared" si="306"/>
        <v>0</v>
      </c>
      <c r="O505" s="80">
        <f t="shared" si="307"/>
        <v>0</v>
      </c>
      <c r="P505" s="264">
        <f t="shared" si="278"/>
        <v>0</v>
      </c>
      <c r="Q505" s="81" t="s">
        <v>14</v>
      </c>
      <c r="R505" s="80"/>
      <c r="S505" s="82">
        <v>0.02</v>
      </c>
      <c r="T505" s="80">
        <f t="shared" si="298"/>
        <v>0</v>
      </c>
      <c r="U505" s="36" t="str">
        <f t="shared" si="299"/>
        <v xml:space="preserve"> </v>
      </c>
      <c r="V505" s="340"/>
      <c r="W505" s="224"/>
      <c r="X505" s="11"/>
      <c r="Y505" s="39">
        <f t="shared" si="310"/>
        <v>0</v>
      </c>
      <c r="Z505" s="180">
        <f t="shared" si="279"/>
        <v>0</v>
      </c>
      <c r="AA505" s="11">
        <f t="shared" si="311"/>
        <v>0.32100000000000001</v>
      </c>
      <c r="AB505" s="11">
        <f t="shared" si="312"/>
        <v>0.19259999999999999</v>
      </c>
      <c r="AC505" s="43">
        <v>0.6</v>
      </c>
      <c r="AD505" s="258"/>
      <c r="AE505" s="12">
        <f t="shared" si="308"/>
        <v>0</v>
      </c>
      <c r="AF505" s="45">
        <v>4.0000000000000001E-3</v>
      </c>
      <c r="AG505" s="46">
        <f t="shared" si="300"/>
        <v>0</v>
      </c>
      <c r="AH505" s="11">
        <f t="shared" si="301"/>
        <v>0</v>
      </c>
      <c r="AI505" s="11"/>
      <c r="AJ505" s="11">
        <f t="shared" si="302"/>
        <v>0</v>
      </c>
      <c r="AK505" s="11"/>
      <c r="AL505" s="11">
        <f t="shared" si="303"/>
        <v>0</v>
      </c>
      <c r="AN505" s="11">
        <f t="shared" si="304"/>
        <v>0</v>
      </c>
      <c r="AO505" s="12">
        <f t="shared" si="305"/>
        <v>0</v>
      </c>
    </row>
    <row r="506" spans="1:41" ht="25.5" thickTop="1" thickBot="1" x14ac:dyDescent="0.25">
      <c r="A506" s="12" t="s">
        <v>39</v>
      </c>
      <c r="B506" s="324" t="s">
        <v>22</v>
      </c>
      <c r="C506" s="433" t="s">
        <v>500</v>
      </c>
      <c r="D506" s="71" t="s">
        <v>263</v>
      </c>
      <c r="E506" s="72" t="s">
        <v>23</v>
      </c>
      <c r="F506" s="382"/>
      <c r="G506" s="73"/>
      <c r="H506" s="74">
        <f t="shared" si="293"/>
        <v>365</v>
      </c>
      <c r="I506" s="75"/>
      <c r="J506" s="255">
        <v>0.30099999999999999</v>
      </c>
      <c r="K506" s="77">
        <v>0.6</v>
      </c>
      <c r="L506" s="256">
        <f t="shared" si="309"/>
        <v>0.18059999999999998</v>
      </c>
      <c r="M506" s="256">
        <v>0.14899999999999999</v>
      </c>
      <c r="N506" s="80">
        <f t="shared" si="306"/>
        <v>0</v>
      </c>
      <c r="O506" s="80">
        <f t="shared" si="307"/>
        <v>0</v>
      </c>
      <c r="P506" s="264">
        <f t="shared" si="278"/>
        <v>0</v>
      </c>
      <c r="Q506" s="81" t="s">
        <v>14</v>
      </c>
      <c r="R506" s="80"/>
      <c r="S506" s="82">
        <v>0.02</v>
      </c>
      <c r="T506" s="80">
        <f t="shared" si="298"/>
        <v>0</v>
      </c>
      <c r="U506" s="36" t="str">
        <f t="shared" si="299"/>
        <v xml:space="preserve"> </v>
      </c>
      <c r="V506" s="340"/>
      <c r="W506" s="147"/>
      <c r="X506" s="11"/>
      <c r="Y506" s="39">
        <f t="shared" si="310"/>
        <v>0</v>
      </c>
      <c r="Z506" s="180">
        <f t="shared" si="279"/>
        <v>0</v>
      </c>
      <c r="AA506" s="11">
        <f t="shared" si="311"/>
        <v>0.30099999999999999</v>
      </c>
      <c r="AB506" s="11">
        <f t="shared" si="312"/>
        <v>0.18059999999999998</v>
      </c>
      <c r="AC506" s="43">
        <v>0.6</v>
      </c>
      <c r="AD506" s="258"/>
      <c r="AE506" s="12">
        <f t="shared" si="308"/>
        <v>0</v>
      </c>
      <c r="AF506" s="45">
        <v>4.0000000000000001E-3</v>
      </c>
      <c r="AG506" s="46">
        <f t="shared" si="300"/>
        <v>0</v>
      </c>
      <c r="AH506" s="11">
        <f t="shared" si="301"/>
        <v>0</v>
      </c>
      <c r="AI506" s="11"/>
      <c r="AJ506" s="11">
        <f t="shared" si="302"/>
        <v>0</v>
      </c>
      <c r="AK506" s="11"/>
      <c r="AL506" s="11">
        <f t="shared" si="303"/>
        <v>0</v>
      </c>
      <c r="AN506" s="11">
        <f t="shared" si="304"/>
        <v>0</v>
      </c>
      <c r="AO506" s="12">
        <f t="shared" si="305"/>
        <v>0</v>
      </c>
    </row>
    <row r="507" spans="1:41" ht="24.75" customHeight="1" thickTop="1" thickBot="1" x14ac:dyDescent="0.25">
      <c r="A507" s="12" t="s">
        <v>39</v>
      </c>
      <c r="B507" s="324" t="s">
        <v>22</v>
      </c>
      <c r="C507" s="433" t="s">
        <v>500</v>
      </c>
      <c r="D507" s="71" t="s">
        <v>264</v>
      </c>
      <c r="E507" s="72" t="s">
        <v>23</v>
      </c>
      <c r="F507" s="382"/>
      <c r="G507" s="73"/>
      <c r="H507" s="74">
        <f t="shared" si="293"/>
        <v>365</v>
      </c>
      <c r="I507" s="75"/>
      <c r="J507" s="255">
        <v>0.42899999999999999</v>
      </c>
      <c r="K507" s="77">
        <v>0.6</v>
      </c>
      <c r="L507" s="256">
        <f t="shared" si="309"/>
        <v>0.25739999999999996</v>
      </c>
      <c r="M507" s="256">
        <v>0.20599999999999999</v>
      </c>
      <c r="N507" s="80">
        <f t="shared" si="306"/>
        <v>0</v>
      </c>
      <c r="O507" s="80">
        <f t="shared" si="307"/>
        <v>0</v>
      </c>
      <c r="P507" s="264">
        <f t="shared" si="278"/>
        <v>0</v>
      </c>
      <c r="Q507" s="81" t="s">
        <v>14</v>
      </c>
      <c r="R507" s="80"/>
      <c r="S507" s="82">
        <v>2.3599999999999999E-2</v>
      </c>
      <c r="T507" s="80">
        <f t="shared" si="298"/>
        <v>0</v>
      </c>
      <c r="U507" s="36" t="str">
        <f t="shared" si="299"/>
        <v xml:space="preserve"> </v>
      </c>
      <c r="V507" s="340"/>
      <c r="W507" s="147"/>
      <c r="X507" s="11"/>
      <c r="Y507" s="39">
        <f t="shared" si="310"/>
        <v>0</v>
      </c>
      <c r="Z507" s="180">
        <f t="shared" si="279"/>
        <v>0</v>
      </c>
      <c r="AA507" s="11">
        <f t="shared" si="311"/>
        <v>0.42900000000000005</v>
      </c>
      <c r="AB507" s="11">
        <f t="shared" si="312"/>
        <v>0.25740000000000002</v>
      </c>
      <c r="AC507" s="43">
        <v>0.6</v>
      </c>
      <c r="AD507" s="259"/>
      <c r="AE507" s="12">
        <f t="shared" si="308"/>
        <v>0</v>
      </c>
      <c r="AF507" s="45">
        <v>4.0000000000000001E-3</v>
      </c>
      <c r="AG507" s="46">
        <f t="shared" si="300"/>
        <v>0</v>
      </c>
      <c r="AH507" s="11">
        <f t="shared" si="301"/>
        <v>0</v>
      </c>
      <c r="AI507" s="11"/>
      <c r="AJ507" s="11">
        <f t="shared" si="302"/>
        <v>0</v>
      </c>
      <c r="AK507" s="11"/>
      <c r="AL507" s="11">
        <f t="shared" si="303"/>
        <v>0</v>
      </c>
      <c r="AN507" s="11">
        <f t="shared" si="304"/>
        <v>0</v>
      </c>
      <c r="AO507" s="12">
        <f t="shared" si="305"/>
        <v>0</v>
      </c>
    </row>
    <row r="508" spans="1:41" ht="25.5" thickTop="1" thickBot="1" x14ac:dyDescent="0.25">
      <c r="A508" s="12" t="s">
        <v>39</v>
      </c>
      <c r="B508" s="324" t="s">
        <v>22</v>
      </c>
      <c r="C508" s="433" t="s">
        <v>500</v>
      </c>
      <c r="D508" s="71" t="s">
        <v>265</v>
      </c>
      <c r="E508" s="72" t="s">
        <v>23</v>
      </c>
      <c r="F508" s="382"/>
      <c r="G508" s="73"/>
      <c r="H508" s="74">
        <f t="shared" si="293"/>
        <v>365</v>
      </c>
      <c r="I508" s="75"/>
      <c r="J508" s="255">
        <v>0.40400000000000003</v>
      </c>
      <c r="K508" s="77">
        <v>0.6</v>
      </c>
      <c r="L508" s="256">
        <f t="shared" si="309"/>
        <v>0.2424</v>
      </c>
      <c r="M508" s="256">
        <v>0.186</v>
      </c>
      <c r="N508" s="80">
        <f t="shared" si="306"/>
        <v>0</v>
      </c>
      <c r="O508" s="80">
        <f t="shared" si="307"/>
        <v>0</v>
      </c>
      <c r="P508" s="264">
        <f t="shared" si="278"/>
        <v>0</v>
      </c>
      <c r="Q508" s="81" t="s">
        <v>14</v>
      </c>
      <c r="R508" s="80"/>
      <c r="S508" s="82">
        <v>2.3599999999999999E-2</v>
      </c>
      <c r="T508" s="80">
        <f t="shared" si="298"/>
        <v>0</v>
      </c>
      <c r="U508" s="36" t="str">
        <f t="shared" si="299"/>
        <v xml:space="preserve"> </v>
      </c>
      <c r="V508" s="340"/>
      <c r="W508" s="147"/>
      <c r="X508" s="11"/>
      <c r="Y508" s="39">
        <f t="shared" si="310"/>
        <v>0</v>
      </c>
      <c r="Z508" s="180">
        <f t="shared" si="279"/>
        <v>0</v>
      </c>
      <c r="AA508" s="11">
        <f t="shared" si="311"/>
        <v>0.40400000000000003</v>
      </c>
      <c r="AB508" s="11">
        <f t="shared" si="312"/>
        <v>0.2424</v>
      </c>
      <c r="AC508" s="43">
        <v>0.6</v>
      </c>
      <c r="AD508" s="258"/>
      <c r="AE508" s="12">
        <f t="shared" si="308"/>
        <v>0</v>
      </c>
      <c r="AF508" s="45">
        <v>4.0000000000000001E-3</v>
      </c>
      <c r="AG508" s="46">
        <f t="shared" si="300"/>
        <v>0</v>
      </c>
      <c r="AH508" s="11">
        <f t="shared" si="301"/>
        <v>0</v>
      </c>
      <c r="AI508" s="11"/>
      <c r="AJ508" s="11">
        <f t="shared" si="302"/>
        <v>0</v>
      </c>
      <c r="AK508" s="11"/>
      <c r="AL508" s="11">
        <f t="shared" si="303"/>
        <v>0</v>
      </c>
      <c r="AN508" s="11">
        <f t="shared" si="304"/>
        <v>0</v>
      </c>
      <c r="AO508" s="12">
        <f t="shared" si="305"/>
        <v>0</v>
      </c>
    </row>
    <row r="509" spans="1:41" ht="25.5" thickTop="1" thickBot="1" x14ac:dyDescent="0.25">
      <c r="A509" s="12" t="s">
        <v>39</v>
      </c>
      <c r="B509" s="324" t="s">
        <v>22</v>
      </c>
      <c r="C509" s="433" t="s">
        <v>500</v>
      </c>
      <c r="D509" s="71" t="s">
        <v>266</v>
      </c>
      <c r="E509" s="72" t="s">
        <v>23</v>
      </c>
      <c r="F509" s="382"/>
      <c r="G509" s="73"/>
      <c r="H509" s="74">
        <f t="shared" si="293"/>
        <v>365</v>
      </c>
      <c r="I509" s="75"/>
      <c r="J509" s="255">
        <v>0.38</v>
      </c>
      <c r="K509" s="77">
        <v>0.6</v>
      </c>
      <c r="L509" s="256">
        <f t="shared" si="309"/>
        <v>0.22799999999999998</v>
      </c>
      <c r="M509" s="256">
        <v>0.17199999999999999</v>
      </c>
      <c r="N509" s="80">
        <f t="shared" si="306"/>
        <v>0</v>
      </c>
      <c r="O509" s="80">
        <f t="shared" si="307"/>
        <v>0</v>
      </c>
      <c r="P509" s="264">
        <f t="shared" si="278"/>
        <v>0</v>
      </c>
      <c r="Q509" s="81" t="s">
        <v>14</v>
      </c>
      <c r="R509" s="80"/>
      <c r="S509" s="82">
        <v>2.3599999999999999E-2</v>
      </c>
      <c r="T509" s="80">
        <f t="shared" si="298"/>
        <v>0</v>
      </c>
      <c r="U509" s="36" t="str">
        <f t="shared" si="299"/>
        <v xml:space="preserve"> </v>
      </c>
      <c r="V509" s="340"/>
      <c r="W509" s="147"/>
      <c r="X509" s="11"/>
      <c r="Y509" s="39">
        <f t="shared" si="310"/>
        <v>0</v>
      </c>
      <c r="Z509" s="180">
        <f t="shared" si="279"/>
        <v>0</v>
      </c>
      <c r="AA509" s="11">
        <f t="shared" si="311"/>
        <v>0.37999999999999995</v>
      </c>
      <c r="AB509" s="11">
        <f t="shared" si="312"/>
        <v>0.22799999999999995</v>
      </c>
      <c r="AC509" s="43">
        <v>0.6</v>
      </c>
      <c r="AD509" s="258"/>
      <c r="AE509" s="12">
        <f t="shared" si="308"/>
        <v>0</v>
      </c>
      <c r="AF509" s="45">
        <v>4.0000000000000001E-3</v>
      </c>
      <c r="AG509" s="46">
        <f t="shared" si="300"/>
        <v>0</v>
      </c>
      <c r="AH509" s="11">
        <f t="shared" si="301"/>
        <v>0</v>
      </c>
      <c r="AI509" s="11"/>
      <c r="AJ509" s="11">
        <f t="shared" si="302"/>
        <v>0</v>
      </c>
      <c r="AK509" s="11"/>
      <c r="AL509" s="11">
        <f t="shared" si="303"/>
        <v>0</v>
      </c>
      <c r="AN509" s="11">
        <f t="shared" si="304"/>
        <v>0</v>
      </c>
      <c r="AO509" s="12">
        <f t="shared" si="305"/>
        <v>0</v>
      </c>
    </row>
    <row r="510" spans="1:41" ht="49.5" thickTop="1" thickBot="1" x14ac:dyDescent="0.25">
      <c r="A510" s="12" t="s">
        <v>39</v>
      </c>
      <c r="B510" s="324" t="s">
        <v>22</v>
      </c>
      <c r="C510" s="438" t="s">
        <v>500</v>
      </c>
      <c r="D510" s="71" t="s">
        <v>267</v>
      </c>
      <c r="E510" s="72" t="s">
        <v>23</v>
      </c>
      <c r="F510" s="382"/>
      <c r="G510" s="73"/>
      <c r="H510" s="74">
        <f t="shared" si="293"/>
        <v>365</v>
      </c>
      <c r="I510" s="75"/>
      <c r="J510" s="255">
        <v>0.61199999999999999</v>
      </c>
      <c r="K510" s="77">
        <v>0.6</v>
      </c>
      <c r="L510" s="256">
        <f t="shared" si="309"/>
        <v>0.36719999999999997</v>
      </c>
      <c r="M510" s="256">
        <v>0.32100000000000001</v>
      </c>
      <c r="N510" s="80">
        <f t="shared" si="306"/>
        <v>0</v>
      </c>
      <c r="O510" s="80">
        <f t="shared" si="307"/>
        <v>0</v>
      </c>
      <c r="P510" s="264">
        <f t="shared" si="278"/>
        <v>0</v>
      </c>
      <c r="Q510" s="81" t="s">
        <v>14</v>
      </c>
      <c r="R510" s="80"/>
      <c r="S510" s="82">
        <v>2.7400000000000001E-2</v>
      </c>
      <c r="T510" s="80">
        <f t="shared" si="298"/>
        <v>0</v>
      </c>
      <c r="U510" s="36" t="str">
        <f t="shared" si="299"/>
        <v xml:space="preserve"> </v>
      </c>
      <c r="V510" s="340"/>
      <c r="W510" s="147"/>
      <c r="X510" s="11"/>
      <c r="Y510" s="39">
        <f t="shared" si="310"/>
        <v>0</v>
      </c>
      <c r="Z510" s="180">
        <f t="shared" si="279"/>
        <v>0</v>
      </c>
      <c r="AA510" s="11">
        <f t="shared" si="311"/>
        <v>0.61199999999999999</v>
      </c>
      <c r="AB510" s="11">
        <f t="shared" si="312"/>
        <v>0.36719999999999997</v>
      </c>
      <c r="AC510" s="43">
        <v>0.6</v>
      </c>
      <c r="AD510" s="259"/>
      <c r="AE510" s="12">
        <f t="shared" si="308"/>
        <v>0</v>
      </c>
      <c r="AF510" s="45">
        <v>4.0000000000000001E-3</v>
      </c>
      <c r="AG510" s="46">
        <f t="shared" si="300"/>
        <v>0</v>
      </c>
      <c r="AH510" s="11">
        <f t="shared" si="301"/>
        <v>0</v>
      </c>
      <c r="AI510" s="11"/>
      <c r="AJ510" s="11">
        <f t="shared" si="302"/>
        <v>0</v>
      </c>
      <c r="AK510" s="11"/>
      <c r="AL510" s="11">
        <f t="shared" si="303"/>
        <v>0</v>
      </c>
      <c r="AN510" s="11">
        <f t="shared" si="304"/>
        <v>0</v>
      </c>
      <c r="AO510" s="12">
        <f t="shared" si="305"/>
        <v>0</v>
      </c>
    </row>
    <row r="511" spans="1:41" ht="13.5" customHeight="1" thickTop="1" thickBot="1" x14ac:dyDescent="0.25">
      <c r="A511" s="12" t="s">
        <v>39</v>
      </c>
      <c r="B511" s="324" t="s">
        <v>22</v>
      </c>
      <c r="C511" s="433" t="s">
        <v>500</v>
      </c>
      <c r="D511" s="71" t="s">
        <v>281</v>
      </c>
      <c r="E511" s="72" t="s">
        <v>23</v>
      </c>
      <c r="F511" s="382"/>
      <c r="G511" s="73"/>
      <c r="H511" s="74">
        <f t="shared" si="293"/>
        <v>365</v>
      </c>
      <c r="I511" s="75"/>
      <c r="J511" s="255">
        <v>1.03</v>
      </c>
      <c r="K511" s="77">
        <v>0.6</v>
      </c>
      <c r="L511" s="256">
        <v>0.61799999999999999</v>
      </c>
      <c r="M511" s="256">
        <v>0.39</v>
      </c>
      <c r="N511" s="80">
        <f t="shared" si="306"/>
        <v>0</v>
      </c>
      <c r="O511" s="80">
        <f t="shared" si="307"/>
        <v>0</v>
      </c>
      <c r="P511" s="264">
        <f t="shared" si="278"/>
        <v>0</v>
      </c>
      <c r="Q511" s="81" t="s">
        <v>14</v>
      </c>
      <c r="R511" s="80"/>
      <c r="S511" s="82">
        <v>4.3999999999999997E-2</v>
      </c>
      <c r="T511" s="80">
        <f t="shared" si="298"/>
        <v>0</v>
      </c>
      <c r="U511" s="36" t="str">
        <f t="shared" si="299"/>
        <v xml:space="preserve"> </v>
      </c>
      <c r="V511" s="340"/>
      <c r="W511" s="147"/>
      <c r="X511" s="11"/>
      <c r="Y511" s="39">
        <f t="shared" si="310"/>
        <v>0</v>
      </c>
      <c r="Z511" s="180">
        <f t="shared" si="279"/>
        <v>0</v>
      </c>
      <c r="AA511" s="11">
        <f t="shared" si="311"/>
        <v>1.03</v>
      </c>
      <c r="AB511" s="11">
        <f t="shared" si="312"/>
        <v>0.61799999999999999</v>
      </c>
      <c r="AC511" s="43">
        <v>0.6</v>
      </c>
      <c r="AD511" s="259"/>
      <c r="AE511" s="12">
        <f t="shared" si="308"/>
        <v>0</v>
      </c>
      <c r="AF511" s="45">
        <v>4.0000000000000001E-3</v>
      </c>
      <c r="AG511" s="46">
        <f t="shared" si="300"/>
        <v>0</v>
      </c>
      <c r="AH511" s="11">
        <f t="shared" si="301"/>
        <v>0</v>
      </c>
      <c r="AI511" s="11"/>
      <c r="AJ511" s="11">
        <f t="shared" si="302"/>
        <v>0</v>
      </c>
      <c r="AK511" s="11"/>
      <c r="AL511" s="11">
        <f t="shared" si="303"/>
        <v>0</v>
      </c>
      <c r="AN511" s="11">
        <f t="shared" si="304"/>
        <v>0</v>
      </c>
      <c r="AO511" s="12">
        <f t="shared" si="305"/>
        <v>0</v>
      </c>
    </row>
    <row r="512" spans="1:41" ht="14.25" thickTop="1" thickBot="1" x14ac:dyDescent="0.25">
      <c r="A512" s="12" t="s">
        <v>39</v>
      </c>
      <c r="B512" s="324" t="s">
        <v>22</v>
      </c>
      <c r="C512" s="433" t="s">
        <v>500</v>
      </c>
      <c r="D512" s="71" t="s">
        <v>280</v>
      </c>
      <c r="E512" s="72" t="s">
        <v>23</v>
      </c>
      <c r="F512" s="382"/>
      <c r="G512" s="73"/>
      <c r="H512" s="74">
        <f t="shared" si="293"/>
        <v>365</v>
      </c>
      <c r="I512" s="75"/>
      <c r="J512" s="255">
        <v>1.02</v>
      </c>
      <c r="K512" s="77">
        <v>0.6</v>
      </c>
      <c r="L512" s="256">
        <v>0.61199999999999999</v>
      </c>
      <c r="M512" s="256">
        <v>0.39</v>
      </c>
      <c r="N512" s="80">
        <f t="shared" si="306"/>
        <v>0</v>
      </c>
      <c r="O512" s="80">
        <f t="shared" si="307"/>
        <v>0</v>
      </c>
      <c r="P512" s="264">
        <f t="shared" si="278"/>
        <v>0</v>
      </c>
      <c r="Q512" s="81" t="s">
        <v>14</v>
      </c>
      <c r="R512" s="80"/>
      <c r="S512" s="82">
        <v>4.3999999999999997E-2</v>
      </c>
      <c r="T512" s="80">
        <f t="shared" si="298"/>
        <v>0</v>
      </c>
      <c r="U512" s="36" t="str">
        <f t="shared" si="299"/>
        <v xml:space="preserve"> </v>
      </c>
      <c r="V512" s="286"/>
      <c r="W512" s="147"/>
      <c r="X512" s="11"/>
      <c r="Y512" s="39">
        <f t="shared" si="310"/>
        <v>0</v>
      </c>
      <c r="Z512" s="180">
        <f t="shared" si="279"/>
        <v>0</v>
      </c>
      <c r="AA512" s="11">
        <f t="shared" si="311"/>
        <v>1.02</v>
      </c>
      <c r="AB512" s="11">
        <f t="shared" si="312"/>
        <v>0.61199999999999999</v>
      </c>
      <c r="AC512" s="43">
        <v>0.6</v>
      </c>
      <c r="AD512" s="258"/>
      <c r="AE512" s="12">
        <f t="shared" si="308"/>
        <v>0</v>
      </c>
      <c r="AF512" s="45">
        <v>4.0000000000000001E-3</v>
      </c>
      <c r="AG512" s="46">
        <f t="shared" si="300"/>
        <v>0</v>
      </c>
      <c r="AH512" s="11">
        <f t="shared" si="301"/>
        <v>0</v>
      </c>
      <c r="AI512" s="11"/>
      <c r="AJ512" s="11">
        <f t="shared" si="302"/>
        <v>0</v>
      </c>
      <c r="AK512" s="11"/>
      <c r="AL512" s="11">
        <f t="shared" si="303"/>
        <v>0</v>
      </c>
      <c r="AN512" s="11">
        <f t="shared" si="304"/>
        <v>0</v>
      </c>
      <c r="AO512" s="12">
        <f t="shared" si="305"/>
        <v>0</v>
      </c>
    </row>
    <row r="513" spans="1:41" ht="13.5" customHeight="1" thickTop="1" thickBot="1" x14ac:dyDescent="0.25">
      <c r="A513" s="12" t="s">
        <v>39</v>
      </c>
      <c r="B513" s="324" t="s">
        <v>22</v>
      </c>
      <c r="C513" s="433" t="s">
        <v>500</v>
      </c>
      <c r="D513" s="71" t="s">
        <v>279</v>
      </c>
      <c r="E513" s="72" t="s">
        <v>23</v>
      </c>
      <c r="F513" s="382"/>
      <c r="G513" s="73"/>
      <c r="H513" s="74">
        <f t="shared" si="293"/>
        <v>365</v>
      </c>
      <c r="I513" s="75"/>
      <c r="J513" s="255">
        <v>1.19</v>
      </c>
      <c r="K513" s="77">
        <v>0.6</v>
      </c>
      <c r="L513" s="256">
        <v>0.71399999999999997</v>
      </c>
      <c r="M513" s="256">
        <v>0.56000000000000005</v>
      </c>
      <c r="N513" s="80">
        <f t="shared" si="306"/>
        <v>0</v>
      </c>
      <c r="O513" s="80">
        <f t="shared" si="307"/>
        <v>0</v>
      </c>
      <c r="P513" s="264">
        <f t="shared" si="278"/>
        <v>0</v>
      </c>
      <c r="Q513" s="81" t="s">
        <v>14</v>
      </c>
      <c r="R513" s="80"/>
      <c r="S513" s="82">
        <v>4.3999999999999997E-2</v>
      </c>
      <c r="T513" s="80">
        <f t="shared" si="298"/>
        <v>0</v>
      </c>
      <c r="U513" s="36" t="str">
        <f t="shared" si="299"/>
        <v xml:space="preserve"> </v>
      </c>
      <c r="V513" s="286"/>
      <c r="W513" s="147"/>
      <c r="X513" s="11"/>
      <c r="Y513" s="39">
        <f t="shared" si="310"/>
        <v>0</v>
      </c>
      <c r="Z513" s="180">
        <f t="shared" si="279"/>
        <v>0</v>
      </c>
      <c r="AA513" s="11">
        <f t="shared" si="311"/>
        <v>1.19</v>
      </c>
      <c r="AB513" s="11">
        <f t="shared" si="312"/>
        <v>0.71399999999999997</v>
      </c>
      <c r="AC513" s="43">
        <v>0.6</v>
      </c>
      <c r="AD513" s="259"/>
      <c r="AE513" s="12">
        <f t="shared" si="308"/>
        <v>0</v>
      </c>
      <c r="AF513" s="45">
        <v>4.0000000000000001E-3</v>
      </c>
      <c r="AG513" s="46">
        <f t="shared" si="300"/>
        <v>0</v>
      </c>
      <c r="AH513" s="11">
        <f t="shared" si="301"/>
        <v>0</v>
      </c>
      <c r="AI513" s="11"/>
      <c r="AJ513" s="11">
        <f t="shared" si="302"/>
        <v>0</v>
      </c>
      <c r="AK513" s="11"/>
      <c r="AL513" s="11">
        <f t="shared" si="303"/>
        <v>0</v>
      </c>
      <c r="AN513" s="11">
        <f t="shared" si="304"/>
        <v>0</v>
      </c>
      <c r="AO513" s="12">
        <f t="shared" si="305"/>
        <v>0</v>
      </c>
    </row>
    <row r="514" spans="1:41" ht="14.25" thickTop="1" thickBot="1" x14ac:dyDescent="0.25">
      <c r="A514" s="12" t="s">
        <v>39</v>
      </c>
      <c r="B514" s="324" t="s">
        <v>22</v>
      </c>
      <c r="C514" s="426" t="s">
        <v>500</v>
      </c>
      <c r="D514" s="95" t="s">
        <v>282</v>
      </c>
      <c r="E514" s="48" t="s">
        <v>23</v>
      </c>
      <c r="F514" s="381"/>
      <c r="G514" s="49"/>
      <c r="H514" s="50">
        <f t="shared" si="293"/>
        <v>365</v>
      </c>
      <c r="I514" s="51"/>
      <c r="J514" s="274">
        <v>1.1599999999999999</v>
      </c>
      <c r="K514" s="155">
        <v>0.6</v>
      </c>
      <c r="L514" s="275">
        <v>0.69599999999999995</v>
      </c>
      <c r="M514" s="275">
        <v>0.49</v>
      </c>
      <c r="N514" s="55">
        <f t="shared" si="306"/>
        <v>0</v>
      </c>
      <c r="O514" s="55">
        <f t="shared" si="307"/>
        <v>0</v>
      </c>
      <c r="P514" s="290">
        <f t="shared" si="278"/>
        <v>0</v>
      </c>
      <c r="Q514" s="56" t="s">
        <v>14</v>
      </c>
      <c r="R514" s="55"/>
      <c r="S514" s="57">
        <v>4.3999999999999997E-2</v>
      </c>
      <c r="T514" s="55">
        <f t="shared" si="298"/>
        <v>0</v>
      </c>
      <c r="U514" s="36" t="str">
        <f t="shared" si="299"/>
        <v xml:space="preserve"> </v>
      </c>
      <c r="V514" s="286"/>
      <c r="W514" s="147"/>
      <c r="X514" s="11"/>
      <c r="Y514" s="39">
        <f t="shared" si="310"/>
        <v>0</v>
      </c>
      <c r="Z514" s="180">
        <f t="shared" si="279"/>
        <v>0</v>
      </c>
      <c r="AA514" s="11">
        <f t="shared" si="311"/>
        <v>1.1599999999999999</v>
      </c>
      <c r="AB514" s="11">
        <f t="shared" si="312"/>
        <v>0.69599999999999995</v>
      </c>
      <c r="AC514" s="43">
        <v>0.6</v>
      </c>
      <c r="AD514" s="258"/>
      <c r="AE514" s="12">
        <f t="shared" si="308"/>
        <v>0</v>
      </c>
      <c r="AF514" s="194">
        <v>4.0000000000000001E-3</v>
      </c>
      <c r="AG514" s="113">
        <f t="shared" si="300"/>
        <v>0</v>
      </c>
      <c r="AH514" s="11">
        <f t="shared" si="301"/>
        <v>0</v>
      </c>
      <c r="AI514" s="11"/>
      <c r="AJ514" s="11">
        <f t="shared" si="302"/>
        <v>0</v>
      </c>
      <c r="AK514" s="11"/>
      <c r="AL514" s="11">
        <f t="shared" si="303"/>
        <v>0</v>
      </c>
      <c r="AN514" s="11">
        <f t="shared" si="304"/>
        <v>0</v>
      </c>
      <c r="AO514" s="12">
        <f t="shared" si="305"/>
        <v>0</v>
      </c>
    </row>
    <row r="515" spans="1:41" ht="13.5" thickBot="1" x14ac:dyDescent="0.25">
      <c r="A515" s="12" t="s">
        <v>39</v>
      </c>
      <c r="B515" s="324" t="s">
        <v>22</v>
      </c>
      <c r="C515" s="424" t="s">
        <v>499</v>
      </c>
      <c r="D515" s="114" t="s">
        <v>57</v>
      </c>
      <c r="E515" s="115"/>
      <c r="F515" s="379" t="str">
        <f>IF(W515&gt;0,"x"," ")</f>
        <v xml:space="preserve"> </v>
      </c>
      <c r="G515" s="20"/>
      <c r="H515" s="21"/>
      <c r="I515" s="21"/>
      <c r="J515" s="21"/>
      <c r="K515" s="21"/>
      <c r="L515" s="21"/>
      <c r="M515" s="21"/>
      <c r="N515" s="21"/>
      <c r="O515" s="21"/>
      <c r="P515" s="21"/>
      <c r="Q515" s="21"/>
      <c r="R515" s="21"/>
      <c r="S515" s="21"/>
      <c r="T515" s="21"/>
      <c r="U515" s="21"/>
      <c r="V515" s="116">
        <f>SUM(T516:T531)</f>
        <v>0</v>
      </c>
      <c r="W515" s="287">
        <f>SUM(F516:F531)</f>
        <v>0</v>
      </c>
      <c r="X515" s="21"/>
      <c r="Y515" s="21"/>
      <c r="Z515" s="21"/>
      <c r="AA515" s="21"/>
      <c r="AB515" s="21"/>
      <c r="AC515" s="43">
        <v>0.6</v>
      </c>
      <c r="AD515" s="21"/>
      <c r="AE515" s="21"/>
      <c r="AF515" s="21"/>
      <c r="AG515" s="21"/>
      <c r="AH515" s="11"/>
      <c r="AI515" s="22">
        <f>SUM(AH516:AH531)</f>
        <v>0</v>
      </c>
      <c r="AJ515" s="11"/>
      <c r="AK515" s="22">
        <f>SUM(AJ516:AJ531)</f>
        <v>0</v>
      </c>
      <c r="AL515" s="11"/>
      <c r="AM515" s="22">
        <f>SUM(AL516:AL531)</f>
        <v>0</v>
      </c>
      <c r="AN515" s="11"/>
      <c r="AO515" s="12"/>
    </row>
    <row r="516" spans="1:41" ht="13.5" thickBot="1" x14ac:dyDescent="0.25">
      <c r="A516" s="12" t="s">
        <v>39</v>
      </c>
      <c r="B516" s="324" t="s">
        <v>22</v>
      </c>
      <c r="C516" s="441" t="s">
        <v>499</v>
      </c>
      <c r="D516" s="242"/>
      <c r="E516" s="243" t="s">
        <v>23</v>
      </c>
      <c r="F516" s="390"/>
      <c r="G516" s="244"/>
      <c r="H516" s="331">
        <f t="shared" si="293"/>
        <v>365</v>
      </c>
      <c r="I516" s="245"/>
      <c r="J516" s="246" t="s">
        <v>14</v>
      </c>
      <c r="K516" s="247"/>
      <c r="L516" s="248" t="s">
        <v>14</v>
      </c>
      <c r="M516" s="248" t="s">
        <v>14</v>
      </c>
      <c r="N516" s="249"/>
      <c r="O516" s="249"/>
      <c r="P516" s="357"/>
      <c r="Q516" s="9"/>
      <c r="R516" s="250"/>
      <c r="S516" s="6"/>
      <c r="T516" s="250">
        <f t="shared" ref="T516:T531" si="313">F516*S516</f>
        <v>0</v>
      </c>
      <c r="U516" s="36" t="str">
        <f t="shared" ref="U516:U531" si="314">IF(T516&gt;0,(T516/2.5)," ")</f>
        <v xml:space="preserve"> </v>
      </c>
      <c r="V516" s="340"/>
      <c r="W516" s="125" t="s">
        <v>35</v>
      </c>
      <c r="X516" s="11"/>
      <c r="Y516" s="39">
        <f>J517*(G517*I517)/365</f>
        <v>0</v>
      </c>
      <c r="Z516" s="180">
        <f t="shared" si="279"/>
        <v>0</v>
      </c>
      <c r="AA516" s="11">
        <f>J517*(H517+(G517*(1-I517)))/365</f>
        <v>2.145</v>
      </c>
      <c r="AB516" s="11">
        <f>AA516*K517</f>
        <v>1.2869999999999999</v>
      </c>
      <c r="AC516" s="43">
        <v>0.6</v>
      </c>
      <c r="AD516" s="259"/>
      <c r="AE516" s="12"/>
      <c r="AF516" s="371">
        <v>4.0000000000000001E-3</v>
      </c>
      <c r="AG516" s="372">
        <f t="shared" ref="AG516:AG531" si="315">F516*AF516</f>
        <v>0</v>
      </c>
      <c r="AH516" s="11">
        <f t="shared" ref="AH516:AH531" si="316">IF(G516=365,IF(I516=1,T516,0),0)</f>
        <v>0</v>
      </c>
      <c r="AI516" s="11"/>
      <c r="AJ516" s="11">
        <f t="shared" ref="AJ516:AJ531" si="317">IF(G516=365,IF(I516=1,U516,0),0)</f>
        <v>0</v>
      </c>
      <c r="AK516" s="11"/>
      <c r="AL516" s="11">
        <f t="shared" ref="AL516:AL531" si="318">IF(G516=365,IF(I516=1,R516,0),0)</f>
        <v>0</v>
      </c>
      <c r="AN516" s="11">
        <f t="shared" ref="AN516:AN531" si="319">IF(G516=365,IF(I516=1,O516,0),0)</f>
        <v>0</v>
      </c>
      <c r="AO516" s="12">
        <f t="shared" ref="AO516:AO531" si="320">IF(G516=365,IF(I516=1,P516,0),0)</f>
        <v>0</v>
      </c>
    </row>
    <row r="517" spans="1:41" ht="13.5" customHeight="1" thickBot="1" x14ac:dyDescent="0.25">
      <c r="A517" s="12" t="s">
        <v>39</v>
      </c>
      <c r="B517" s="324" t="s">
        <v>22</v>
      </c>
      <c r="C517" s="432" t="s">
        <v>499</v>
      </c>
      <c r="D517" s="61" t="s">
        <v>200</v>
      </c>
      <c r="E517" s="229" t="s">
        <v>23</v>
      </c>
      <c r="F517" s="383"/>
      <c r="G517" s="139"/>
      <c r="H517" s="27">
        <f t="shared" si="293"/>
        <v>365</v>
      </c>
      <c r="I517" s="140"/>
      <c r="J517" s="252">
        <v>2.145</v>
      </c>
      <c r="K517" s="142">
        <v>0.6</v>
      </c>
      <c r="L517" s="253">
        <v>1.2869999999999999</v>
      </c>
      <c r="M517" s="253">
        <v>1.2090000000000001</v>
      </c>
      <c r="N517" s="144">
        <f t="shared" ref="N517:N531" si="321">F517*J517</f>
        <v>0</v>
      </c>
      <c r="O517" s="144">
        <f t="shared" ref="O517:O531" si="322">L517*F517</f>
        <v>0</v>
      </c>
      <c r="P517" s="351">
        <f t="shared" si="278"/>
        <v>0</v>
      </c>
      <c r="Q517" s="145" t="s">
        <v>14</v>
      </c>
      <c r="R517" s="144"/>
      <c r="S517" s="146">
        <v>0.121</v>
      </c>
      <c r="T517" s="144">
        <f t="shared" si="313"/>
        <v>0</v>
      </c>
      <c r="U517" s="36" t="str">
        <f t="shared" si="314"/>
        <v xml:space="preserve"> </v>
      </c>
      <c r="V517" s="341"/>
      <c r="W517" s="147"/>
      <c r="X517" s="11"/>
      <c r="Y517" s="39">
        <f>J518*(G518*I518)/365</f>
        <v>0</v>
      </c>
      <c r="Z517" s="180">
        <f t="shared" si="279"/>
        <v>0</v>
      </c>
      <c r="AA517" s="11">
        <f>J518*(H518+(G518*(1-I518)))/365</f>
        <v>1.9910000000000001</v>
      </c>
      <c r="AB517" s="11">
        <f>AA517*K518</f>
        <v>1.1946000000000001</v>
      </c>
      <c r="AC517" s="43">
        <v>0.6</v>
      </c>
      <c r="AD517" s="258"/>
      <c r="AE517" s="12">
        <f t="shared" ref="AE517:AE531" si="323">F517*J517</f>
        <v>0</v>
      </c>
      <c r="AF517" s="156">
        <v>4.0000000000000001E-3</v>
      </c>
      <c r="AG517" s="157">
        <f t="shared" si="315"/>
        <v>0</v>
      </c>
      <c r="AH517" s="11">
        <f t="shared" si="316"/>
        <v>0</v>
      </c>
      <c r="AI517" s="11"/>
      <c r="AJ517" s="11">
        <f t="shared" si="317"/>
        <v>0</v>
      </c>
      <c r="AK517" s="11"/>
      <c r="AL517" s="11">
        <f t="shared" si="318"/>
        <v>0</v>
      </c>
      <c r="AN517" s="11">
        <f t="shared" si="319"/>
        <v>0</v>
      </c>
      <c r="AO517" s="12">
        <f t="shared" si="320"/>
        <v>0</v>
      </c>
    </row>
    <row r="518" spans="1:41" ht="14.25" thickTop="1" thickBot="1" x14ac:dyDescent="0.25">
      <c r="A518" s="12" t="s">
        <v>39</v>
      </c>
      <c r="B518" s="324" t="s">
        <v>22</v>
      </c>
      <c r="C518" s="433" t="s">
        <v>499</v>
      </c>
      <c r="D518" s="71" t="s">
        <v>201</v>
      </c>
      <c r="E518" s="72" t="s">
        <v>23</v>
      </c>
      <c r="F518" s="382"/>
      <c r="G518" s="73"/>
      <c r="H518" s="74">
        <f t="shared" si="293"/>
        <v>365</v>
      </c>
      <c r="I518" s="75"/>
      <c r="J518" s="255">
        <v>1.9910000000000001</v>
      </c>
      <c r="K518" s="77">
        <v>0.6</v>
      </c>
      <c r="L518" s="256">
        <v>1.1950000000000001</v>
      </c>
      <c r="M518" s="256">
        <v>0.94099999999999995</v>
      </c>
      <c r="N518" s="80">
        <f t="shared" si="321"/>
        <v>0</v>
      </c>
      <c r="O518" s="80">
        <f t="shared" si="322"/>
        <v>0</v>
      </c>
      <c r="P518" s="264">
        <f t="shared" si="278"/>
        <v>0</v>
      </c>
      <c r="Q518" s="81" t="s">
        <v>14</v>
      </c>
      <c r="R518" s="80"/>
      <c r="S518" s="82">
        <v>0.121</v>
      </c>
      <c r="T518" s="80">
        <f t="shared" si="313"/>
        <v>0</v>
      </c>
      <c r="U518" s="36" t="str">
        <f t="shared" si="314"/>
        <v xml:space="preserve"> </v>
      </c>
      <c r="V518" s="341"/>
      <c r="W518" s="211"/>
      <c r="X518" s="11"/>
      <c r="Y518" s="39">
        <f>J519*(G519*I519)/365</f>
        <v>0</v>
      </c>
      <c r="Z518" s="180">
        <f>Y518*AC518</f>
        <v>0</v>
      </c>
      <c r="AA518" s="11">
        <f>J519*(H519+(G519*(1-I519)))/365</f>
        <v>1.42</v>
      </c>
      <c r="AB518" s="11">
        <f>AA518*K519</f>
        <v>0.85199999999999998</v>
      </c>
      <c r="AC518" s="43">
        <v>0.6</v>
      </c>
      <c r="AD518" s="257"/>
      <c r="AE518" s="12">
        <f t="shared" si="323"/>
        <v>0</v>
      </c>
      <c r="AF518" s="45">
        <v>4.0000000000000001E-3</v>
      </c>
      <c r="AG518" s="46">
        <f t="shared" si="315"/>
        <v>0</v>
      </c>
      <c r="AH518" s="11">
        <f t="shared" si="316"/>
        <v>0</v>
      </c>
      <c r="AI518" s="11"/>
      <c r="AJ518" s="11">
        <f t="shared" si="317"/>
        <v>0</v>
      </c>
      <c r="AK518" s="11"/>
      <c r="AL518" s="11">
        <f t="shared" si="318"/>
        <v>0</v>
      </c>
      <c r="AN518" s="11">
        <f t="shared" si="319"/>
        <v>0</v>
      </c>
      <c r="AO518" s="12">
        <f t="shared" si="320"/>
        <v>0</v>
      </c>
    </row>
    <row r="519" spans="1:41" ht="14.25" customHeight="1" thickTop="1" thickBot="1" x14ac:dyDescent="0.25">
      <c r="A519" s="12" t="s">
        <v>39</v>
      </c>
      <c r="B519" s="324" t="s">
        <v>22</v>
      </c>
      <c r="C519" s="433" t="s">
        <v>499</v>
      </c>
      <c r="D519" s="71" t="s">
        <v>202</v>
      </c>
      <c r="E519" s="72" t="s">
        <v>23</v>
      </c>
      <c r="F519" s="382"/>
      <c r="G519" s="73"/>
      <c r="H519" s="74">
        <f t="shared" si="293"/>
        <v>365</v>
      </c>
      <c r="I519" s="75"/>
      <c r="J519" s="255">
        <v>1.42</v>
      </c>
      <c r="K519" s="77">
        <v>0.6</v>
      </c>
      <c r="L519" s="256">
        <v>0.85199999999999998</v>
      </c>
      <c r="M519" s="256">
        <v>0.77400000000000002</v>
      </c>
      <c r="N519" s="80">
        <f t="shared" si="321"/>
        <v>0</v>
      </c>
      <c r="O519" s="80">
        <f t="shared" si="322"/>
        <v>0</v>
      </c>
      <c r="P519" s="264">
        <f t="shared" si="278"/>
        <v>0</v>
      </c>
      <c r="Q519" s="81" t="s">
        <v>14</v>
      </c>
      <c r="R519" s="80"/>
      <c r="S519" s="82">
        <v>0.126</v>
      </c>
      <c r="T519" s="80">
        <f t="shared" si="313"/>
        <v>0</v>
      </c>
      <c r="U519" s="36" t="str">
        <f t="shared" si="314"/>
        <v xml:space="preserve"> </v>
      </c>
      <c r="V519" s="341"/>
      <c r="W519" s="147"/>
      <c r="X519" s="11"/>
      <c r="Y519" s="39">
        <f t="shared" ref="Y519:Y531" si="324">J519*(G519*I519)/365</f>
        <v>0</v>
      </c>
      <c r="Z519" s="180">
        <f t="shared" si="279"/>
        <v>0</v>
      </c>
      <c r="AA519" s="11">
        <f t="shared" ref="AA519:AA531" si="325">J519*(H519+(G519*(1-I519)))/365</f>
        <v>1.42</v>
      </c>
      <c r="AB519" s="11">
        <f t="shared" ref="AB519:AB531" si="326">AA519*K519</f>
        <v>0.85199999999999998</v>
      </c>
      <c r="AC519" s="43">
        <v>0.6</v>
      </c>
      <c r="AD519" s="259"/>
      <c r="AE519" s="12">
        <f t="shared" si="323"/>
        <v>0</v>
      </c>
      <c r="AF519" s="45">
        <v>4.0000000000000001E-3</v>
      </c>
      <c r="AG519" s="46">
        <f t="shared" si="315"/>
        <v>0</v>
      </c>
      <c r="AH519" s="11">
        <f t="shared" si="316"/>
        <v>0</v>
      </c>
      <c r="AI519" s="11"/>
      <c r="AJ519" s="11">
        <f t="shared" si="317"/>
        <v>0</v>
      </c>
      <c r="AK519" s="11"/>
      <c r="AL519" s="11">
        <f t="shared" si="318"/>
        <v>0</v>
      </c>
      <c r="AN519" s="11">
        <f t="shared" si="319"/>
        <v>0</v>
      </c>
      <c r="AO519" s="12">
        <f t="shared" si="320"/>
        <v>0</v>
      </c>
    </row>
    <row r="520" spans="1:41" ht="14.25" thickTop="1" thickBot="1" x14ac:dyDescent="0.25">
      <c r="A520" s="12" t="s">
        <v>39</v>
      </c>
      <c r="B520" s="324" t="s">
        <v>22</v>
      </c>
      <c r="C520" s="433" t="s">
        <v>499</v>
      </c>
      <c r="D520" s="71" t="s">
        <v>203</v>
      </c>
      <c r="E520" s="72" t="s">
        <v>23</v>
      </c>
      <c r="F520" s="382"/>
      <c r="G520" s="73"/>
      <c r="H520" s="74">
        <f t="shared" si="293"/>
        <v>365</v>
      </c>
      <c r="I520" s="75"/>
      <c r="J520" s="255">
        <v>1.3420000000000001</v>
      </c>
      <c r="K520" s="77">
        <v>0.6</v>
      </c>
      <c r="L520" s="256">
        <v>0.80500000000000005</v>
      </c>
      <c r="M520" s="256">
        <v>0.54300000000000004</v>
      </c>
      <c r="N520" s="80">
        <f t="shared" si="321"/>
        <v>0</v>
      </c>
      <c r="O520" s="80">
        <f t="shared" si="322"/>
        <v>0</v>
      </c>
      <c r="P520" s="264">
        <f t="shared" si="278"/>
        <v>0</v>
      </c>
      <c r="Q520" s="81" t="s">
        <v>14</v>
      </c>
      <c r="R520" s="80"/>
      <c r="S520" s="82">
        <v>0.126</v>
      </c>
      <c r="T520" s="80">
        <f t="shared" si="313"/>
        <v>0</v>
      </c>
      <c r="U520" s="36" t="str">
        <f t="shared" si="314"/>
        <v xml:space="preserve"> </v>
      </c>
      <c r="V520" s="341"/>
      <c r="W520" s="147"/>
      <c r="X520" s="11"/>
      <c r="Y520" s="39">
        <f t="shared" si="324"/>
        <v>0</v>
      </c>
      <c r="Z520" s="180">
        <f t="shared" si="279"/>
        <v>0</v>
      </c>
      <c r="AA520" s="11">
        <f t="shared" si="325"/>
        <v>1.3420000000000001</v>
      </c>
      <c r="AB520" s="11">
        <f t="shared" si="326"/>
        <v>0.80520000000000003</v>
      </c>
      <c r="AC520" s="43">
        <v>0.6</v>
      </c>
      <c r="AD520" s="258"/>
      <c r="AE520" s="12">
        <f t="shared" si="323"/>
        <v>0</v>
      </c>
      <c r="AF520" s="45">
        <v>4.0000000000000001E-3</v>
      </c>
      <c r="AG520" s="46">
        <f t="shared" si="315"/>
        <v>0</v>
      </c>
      <c r="AH520" s="11">
        <f t="shared" si="316"/>
        <v>0</v>
      </c>
      <c r="AI520" s="11"/>
      <c r="AJ520" s="11">
        <f t="shared" si="317"/>
        <v>0</v>
      </c>
      <c r="AK520" s="11"/>
      <c r="AL520" s="11">
        <f t="shared" si="318"/>
        <v>0</v>
      </c>
      <c r="AN520" s="11">
        <f t="shared" si="319"/>
        <v>0</v>
      </c>
      <c r="AO520" s="12">
        <f t="shared" si="320"/>
        <v>0</v>
      </c>
    </row>
    <row r="521" spans="1:41" ht="14.25" customHeight="1" thickTop="1" thickBot="1" x14ac:dyDescent="0.25">
      <c r="A521" s="12" t="s">
        <v>39</v>
      </c>
      <c r="B521" s="324" t="s">
        <v>22</v>
      </c>
      <c r="C521" s="433" t="s">
        <v>499</v>
      </c>
      <c r="D521" s="71" t="s">
        <v>204</v>
      </c>
      <c r="E521" s="72" t="s">
        <v>23</v>
      </c>
      <c r="F521" s="382"/>
      <c r="G521" s="73"/>
      <c r="H521" s="74">
        <f t="shared" si="293"/>
        <v>365</v>
      </c>
      <c r="I521" s="75"/>
      <c r="J521" s="255">
        <v>2.468</v>
      </c>
      <c r="K521" s="77">
        <v>0.6</v>
      </c>
      <c r="L521" s="256">
        <v>1.4810000000000001</v>
      </c>
      <c r="M521" s="256">
        <v>1.3720000000000001</v>
      </c>
      <c r="N521" s="80">
        <f t="shared" si="321"/>
        <v>0</v>
      </c>
      <c r="O521" s="80">
        <f t="shared" si="322"/>
        <v>0</v>
      </c>
      <c r="P521" s="264">
        <f t="shared" si="278"/>
        <v>0</v>
      </c>
      <c r="Q521" s="81" t="s">
        <v>14</v>
      </c>
      <c r="R521" s="80"/>
      <c r="S521" s="82">
        <v>0.1525</v>
      </c>
      <c r="T521" s="80">
        <f t="shared" si="313"/>
        <v>0</v>
      </c>
      <c r="U521" s="36" t="str">
        <f t="shared" si="314"/>
        <v xml:space="preserve"> </v>
      </c>
      <c r="V521" s="341"/>
      <c r="W521" s="147"/>
      <c r="X521" s="11"/>
      <c r="Y521" s="39">
        <f t="shared" si="324"/>
        <v>0</v>
      </c>
      <c r="Z521" s="180">
        <f t="shared" si="279"/>
        <v>0</v>
      </c>
      <c r="AA521" s="11">
        <f t="shared" si="325"/>
        <v>2.468</v>
      </c>
      <c r="AB521" s="11">
        <f t="shared" si="326"/>
        <v>1.4807999999999999</v>
      </c>
      <c r="AC521" s="43">
        <v>0.6</v>
      </c>
      <c r="AD521" s="259"/>
      <c r="AE521" s="12">
        <f t="shared" si="323"/>
        <v>0</v>
      </c>
      <c r="AF521" s="45">
        <v>4.0000000000000001E-3</v>
      </c>
      <c r="AG521" s="46">
        <f t="shared" si="315"/>
        <v>0</v>
      </c>
      <c r="AH521" s="11">
        <f t="shared" si="316"/>
        <v>0</v>
      </c>
      <c r="AI521" s="11"/>
      <c r="AJ521" s="11">
        <f t="shared" si="317"/>
        <v>0</v>
      </c>
      <c r="AK521" s="11"/>
      <c r="AL521" s="11">
        <f t="shared" si="318"/>
        <v>0</v>
      </c>
      <c r="AN521" s="11">
        <f t="shared" si="319"/>
        <v>0</v>
      </c>
      <c r="AO521" s="12">
        <f t="shared" si="320"/>
        <v>0</v>
      </c>
    </row>
    <row r="522" spans="1:41" ht="14.25" thickTop="1" thickBot="1" x14ac:dyDescent="0.25">
      <c r="A522" s="12" t="s">
        <v>39</v>
      </c>
      <c r="B522" s="324" t="s">
        <v>22</v>
      </c>
      <c r="C522" s="433" t="s">
        <v>499</v>
      </c>
      <c r="D522" s="71" t="s">
        <v>205</v>
      </c>
      <c r="E522" s="72" t="s">
        <v>23</v>
      </c>
      <c r="F522" s="382"/>
      <c r="G522" s="73"/>
      <c r="H522" s="74">
        <f t="shared" si="293"/>
        <v>365</v>
      </c>
      <c r="I522" s="75"/>
      <c r="J522" s="255">
        <v>2.282</v>
      </c>
      <c r="K522" s="77">
        <v>0.6</v>
      </c>
      <c r="L522" s="256">
        <v>1.369</v>
      </c>
      <c r="M522" s="256">
        <v>1.044</v>
      </c>
      <c r="N522" s="80">
        <f t="shared" si="321"/>
        <v>0</v>
      </c>
      <c r="O522" s="80">
        <f t="shared" si="322"/>
        <v>0</v>
      </c>
      <c r="P522" s="264">
        <f t="shared" si="278"/>
        <v>0</v>
      </c>
      <c r="Q522" s="81" t="s">
        <v>14</v>
      </c>
      <c r="R522" s="80"/>
      <c r="S522" s="82">
        <v>0.1525</v>
      </c>
      <c r="T522" s="80">
        <f t="shared" si="313"/>
        <v>0</v>
      </c>
      <c r="U522" s="36" t="str">
        <f t="shared" si="314"/>
        <v xml:space="preserve"> </v>
      </c>
      <c r="V522" s="341"/>
      <c r="W522" s="147"/>
      <c r="X522" s="11"/>
      <c r="Y522" s="39">
        <f t="shared" si="324"/>
        <v>0</v>
      </c>
      <c r="Z522" s="180">
        <f t="shared" si="279"/>
        <v>0</v>
      </c>
      <c r="AA522" s="11">
        <f t="shared" si="325"/>
        <v>2.282</v>
      </c>
      <c r="AB522" s="11">
        <f t="shared" si="326"/>
        <v>1.3692</v>
      </c>
      <c r="AC522" s="43">
        <v>0.6</v>
      </c>
      <c r="AD522" s="258"/>
      <c r="AE522" s="12">
        <f t="shared" si="323"/>
        <v>0</v>
      </c>
      <c r="AF522" s="45">
        <v>4.0000000000000001E-3</v>
      </c>
      <c r="AG522" s="46">
        <f t="shared" si="315"/>
        <v>0</v>
      </c>
      <c r="AH522" s="11">
        <f t="shared" si="316"/>
        <v>0</v>
      </c>
      <c r="AI522" s="11"/>
      <c r="AJ522" s="11">
        <f t="shared" si="317"/>
        <v>0</v>
      </c>
      <c r="AK522" s="11"/>
      <c r="AL522" s="11">
        <f t="shared" si="318"/>
        <v>0</v>
      </c>
      <c r="AN522" s="11">
        <f t="shared" si="319"/>
        <v>0</v>
      </c>
      <c r="AO522" s="12">
        <f t="shared" si="320"/>
        <v>0</v>
      </c>
    </row>
    <row r="523" spans="1:41" ht="14.25" customHeight="1" thickTop="1" thickBot="1" x14ac:dyDescent="0.25">
      <c r="A523" s="12" t="s">
        <v>39</v>
      </c>
      <c r="B523" s="324" t="s">
        <v>22</v>
      </c>
      <c r="C523" s="433" t="s">
        <v>499</v>
      </c>
      <c r="D523" s="71" t="s">
        <v>392</v>
      </c>
      <c r="E523" s="72" t="s">
        <v>23</v>
      </c>
      <c r="F523" s="382"/>
      <c r="G523" s="73"/>
      <c r="H523" s="74">
        <f t="shared" si="293"/>
        <v>365</v>
      </c>
      <c r="I523" s="75"/>
      <c r="J523" s="255">
        <v>1.6519999999999999</v>
      </c>
      <c r="K523" s="77">
        <v>0.6</v>
      </c>
      <c r="L523" s="256">
        <v>0.99099999999999999</v>
      </c>
      <c r="M523" s="256">
        <v>0.92300000000000004</v>
      </c>
      <c r="N523" s="80">
        <f t="shared" si="321"/>
        <v>0</v>
      </c>
      <c r="O523" s="80">
        <f t="shared" si="322"/>
        <v>0</v>
      </c>
      <c r="P523" s="264">
        <f t="shared" si="278"/>
        <v>0</v>
      </c>
      <c r="Q523" s="81" t="s">
        <v>14</v>
      </c>
      <c r="R523" s="80"/>
      <c r="S523" s="82">
        <v>0.15</v>
      </c>
      <c r="T523" s="80">
        <f t="shared" si="313"/>
        <v>0</v>
      </c>
      <c r="U523" s="36" t="str">
        <f t="shared" si="314"/>
        <v xml:space="preserve"> </v>
      </c>
      <c r="V523" s="341"/>
      <c r="W523" s="147"/>
      <c r="X523" s="11"/>
      <c r="Y523" s="39">
        <f t="shared" si="324"/>
        <v>0</v>
      </c>
      <c r="Z523" s="180">
        <f t="shared" si="279"/>
        <v>0</v>
      </c>
      <c r="AA523" s="11">
        <f t="shared" si="325"/>
        <v>1.6520000000000001</v>
      </c>
      <c r="AB523" s="11">
        <f t="shared" si="326"/>
        <v>0.99120000000000008</v>
      </c>
      <c r="AC523" s="43">
        <v>0.6</v>
      </c>
      <c r="AD523" s="259"/>
      <c r="AE523" s="12">
        <f t="shared" si="323"/>
        <v>0</v>
      </c>
      <c r="AF523" s="45">
        <v>4.0000000000000001E-3</v>
      </c>
      <c r="AG523" s="46">
        <f t="shared" si="315"/>
        <v>0</v>
      </c>
      <c r="AH523" s="11">
        <f t="shared" si="316"/>
        <v>0</v>
      </c>
      <c r="AI523" s="11"/>
      <c r="AJ523" s="11">
        <f t="shared" si="317"/>
        <v>0</v>
      </c>
      <c r="AK523" s="11"/>
      <c r="AL523" s="11">
        <f t="shared" si="318"/>
        <v>0</v>
      </c>
      <c r="AN523" s="11">
        <f t="shared" si="319"/>
        <v>0</v>
      </c>
      <c r="AO523" s="12">
        <f t="shared" si="320"/>
        <v>0</v>
      </c>
    </row>
    <row r="524" spans="1:41" ht="14.25" thickTop="1" thickBot="1" x14ac:dyDescent="0.25">
      <c r="A524" s="12" t="s">
        <v>39</v>
      </c>
      <c r="B524" s="324" t="s">
        <v>22</v>
      </c>
      <c r="C524" s="433" t="s">
        <v>499</v>
      </c>
      <c r="D524" s="71" t="s">
        <v>393</v>
      </c>
      <c r="E524" s="72" t="s">
        <v>23</v>
      </c>
      <c r="F524" s="382"/>
      <c r="G524" s="73"/>
      <c r="H524" s="74">
        <f t="shared" si="293"/>
        <v>365</v>
      </c>
      <c r="I524" s="75"/>
      <c r="J524" s="255">
        <v>1.542</v>
      </c>
      <c r="K524" s="77">
        <v>0.6</v>
      </c>
      <c r="L524" s="256">
        <v>0.92500000000000004</v>
      </c>
      <c r="M524" s="256">
        <v>0.72599999999999998</v>
      </c>
      <c r="N524" s="80">
        <f t="shared" si="321"/>
        <v>0</v>
      </c>
      <c r="O524" s="80">
        <f t="shared" si="322"/>
        <v>0</v>
      </c>
      <c r="P524" s="264">
        <f t="shared" si="278"/>
        <v>0</v>
      </c>
      <c r="Q524" s="81" t="s">
        <v>14</v>
      </c>
      <c r="R524" s="80"/>
      <c r="S524" s="82">
        <v>0.15</v>
      </c>
      <c r="T524" s="80">
        <f t="shared" si="313"/>
        <v>0</v>
      </c>
      <c r="U524" s="36" t="str">
        <f t="shared" si="314"/>
        <v xml:space="preserve"> </v>
      </c>
      <c r="V524" s="341"/>
      <c r="W524" s="147"/>
      <c r="X524" s="11"/>
      <c r="Y524" s="39">
        <f t="shared" si="324"/>
        <v>0</v>
      </c>
      <c r="Z524" s="37">
        <f t="shared" si="279"/>
        <v>0</v>
      </c>
      <c r="AA524" s="11">
        <f t="shared" si="325"/>
        <v>1.542</v>
      </c>
      <c r="AB524" s="11">
        <f t="shared" si="326"/>
        <v>0.92520000000000002</v>
      </c>
      <c r="AC524" s="43">
        <v>0.6</v>
      </c>
      <c r="AD524" s="258"/>
      <c r="AE524" s="12">
        <f t="shared" si="323"/>
        <v>0</v>
      </c>
      <c r="AF524" s="45">
        <v>4.0000000000000001E-3</v>
      </c>
      <c r="AG524" s="46">
        <f t="shared" si="315"/>
        <v>0</v>
      </c>
      <c r="AH524" s="11">
        <f t="shared" si="316"/>
        <v>0</v>
      </c>
      <c r="AI524" s="11"/>
      <c r="AJ524" s="11">
        <f t="shared" si="317"/>
        <v>0</v>
      </c>
      <c r="AK524" s="11"/>
      <c r="AL524" s="11">
        <f t="shared" si="318"/>
        <v>0</v>
      </c>
      <c r="AN524" s="11">
        <f t="shared" si="319"/>
        <v>0</v>
      </c>
      <c r="AO524" s="12">
        <f t="shared" si="320"/>
        <v>0</v>
      </c>
    </row>
    <row r="525" spans="1:41" ht="25.5" thickTop="1" thickBot="1" x14ac:dyDescent="0.25">
      <c r="A525" s="12" t="s">
        <v>39</v>
      </c>
      <c r="B525" s="324" t="s">
        <v>22</v>
      </c>
      <c r="C525" s="433" t="s">
        <v>499</v>
      </c>
      <c r="D525" s="71" t="s">
        <v>206</v>
      </c>
      <c r="E525" s="72" t="s">
        <v>23</v>
      </c>
      <c r="F525" s="382"/>
      <c r="G525" s="73"/>
      <c r="H525" s="74">
        <f t="shared" si="293"/>
        <v>365</v>
      </c>
      <c r="I525" s="75"/>
      <c r="J525" s="255">
        <v>1.6519999999999999</v>
      </c>
      <c r="K525" s="77">
        <v>0.6</v>
      </c>
      <c r="L525" s="256">
        <v>0.99099999999999999</v>
      </c>
      <c r="M525" s="256">
        <v>0.92300000000000004</v>
      </c>
      <c r="N525" s="80">
        <f t="shared" si="321"/>
        <v>0</v>
      </c>
      <c r="O525" s="80">
        <f t="shared" si="322"/>
        <v>0</v>
      </c>
      <c r="P525" s="264">
        <f t="shared" si="278"/>
        <v>0</v>
      </c>
      <c r="Q525" s="81" t="s">
        <v>14</v>
      </c>
      <c r="R525" s="80"/>
      <c r="S525" s="82">
        <v>0.1235</v>
      </c>
      <c r="T525" s="80">
        <f t="shared" si="313"/>
        <v>0</v>
      </c>
      <c r="U525" s="36" t="str">
        <f t="shared" si="314"/>
        <v xml:space="preserve"> </v>
      </c>
      <c r="V525" s="286"/>
      <c r="W525" s="147"/>
      <c r="X525" s="11"/>
      <c r="Y525" s="39">
        <f t="shared" si="324"/>
        <v>0</v>
      </c>
      <c r="Z525" s="180">
        <f t="shared" si="279"/>
        <v>0</v>
      </c>
      <c r="AA525" s="11">
        <f t="shared" si="325"/>
        <v>1.6520000000000001</v>
      </c>
      <c r="AB525" s="11">
        <f t="shared" si="326"/>
        <v>0.99120000000000008</v>
      </c>
      <c r="AC525" s="43">
        <v>0.6</v>
      </c>
      <c r="AD525" s="259"/>
      <c r="AE525" s="12">
        <f t="shared" si="323"/>
        <v>0</v>
      </c>
      <c r="AF525" s="45">
        <v>4.0000000000000001E-3</v>
      </c>
      <c r="AG525" s="46">
        <f t="shared" si="315"/>
        <v>0</v>
      </c>
      <c r="AH525" s="11">
        <f t="shared" si="316"/>
        <v>0</v>
      </c>
      <c r="AI525" s="11"/>
      <c r="AJ525" s="11">
        <f t="shared" si="317"/>
        <v>0</v>
      </c>
      <c r="AK525" s="11"/>
      <c r="AL525" s="11">
        <f t="shared" si="318"/>
        <v>0</v>
      </c>
      <c r="AN525" s="11">
        <f t="shared" si="319"/>
        <v>0</v>
      </c>
      <c r="AO525" s="12">
        <f t="shared" si="320"/>
        <v>0</v>
      </c>
    </row>
    <row r="526" spans="1:41" ht="14.25" thickTop="1" thickBot="1" x14ac:dyDescent="0.25">
      <c r="A526" s="12" t="s">
        <v>39</v>
      </c>
      <c r="B526" s="324" t="s">
        <v>22</v>
      </c>
      <c r="C526" s="433" t="s">
        <v>499</v>
      </c>
      <c r="D526" s="71" t="s">
        <v>207</v>
      </c>
      <c r="E526" s="72" t="s">
        <v>23</v>
      </c>
      <c r="F526" s="382"/>
      <c r="G526" s="73"/>
      <c r="H526" s="74">
        <f t="shared" si="293"/>
        <v>365</v>
      </c>
      <c r="I526" s="75"/>
      <c r="J526" s="255">
        <v>1.542</v>
      </c>
      <c r="K526" s="77">
        <v>0.6</v>
      </c>
      <c r="L526" s="256">
        <v>0.92500000000000004</v>
      </c>
      <c r="M526" s="256">
        <v>0.72599999999999998</v>
      </c>
      <c r="N526" s="80">
        <f t="shared" si="321"/>
        <v>0</v>
      </c>
      <c r="O526" s="80">
        <f t="shared" si="322"/>
        <v>0</v>
      </c>
      <c r="P526" s="264">
        <f t="shared" si="278"/>
        <v>0</v>
      </c>
      <c r="Q526" s="81" t="s">
        <v>14</v>
      </c>
      <c r="R526" s="80"/>
      <c r="S526" s="82">
        <v>0.1235</v>
      </c>
      <c r="T526" s="80">
        <f t="shared" si="313"/>
        <v>0</v>
      </c>
      <c r="U526" s="36" t="str">
        <f t="shared" si="314"/>
        <v xml:space="preserve"> </v>
      </c>
      <c r="V526" s="286"/>
      <c r="W526" s="147"/>
      <c r="X526" s="11"/>
      <c r="Y526" s="39">
        <f t="shared" si="324"/>
        <v>0</v>
      </c>
      <c r="Z526" s="180">
        <f t="shared" si="279"/>
        <v>0</v>
      </c>
      <c r="AA526" s="11">
        <f t="shared" si="325"/>
        <v>1.542</v>
      </c>
      <c r="AB526" s="11">
        <f t="shared" si="326"/>
        <v>0.92520000000000002</v>
      </c>
      <c r="AC526" s="43">
        <v>0.6</v>
      </c>
      <c r="AD526" s="258"/>
      <c r="AE526" s="12">
        <f t="shared" si="323"/>
        <v>0</v>
      </c>
      <c r="AF526" s="45">
        <v>4.0000000000000001E-3</v>
      </c>
      <c r="AG526" s="46">
        <f t="shared" si="315"/>
        <v>0</v>
      </c>
      <c r="AH526" s="11">
        <f t="shared" si="316"/>
        <v>0</v>
      </c>
      <c r="AI526" s="11"/>
      <c r="AJ526" s="11">
        <f t="shared" si="317"/>
        <v>0</v>
      </c>
      <c r="AK526" s="11"/>
      <c r="AL526" s="11">
        <f t="shared" si="318"/>
        <v>0</v>
      </c>
      <c r="AN526" s="11">
        <f t="shared" si="319"/>
        <v>0</v>
      </c>
      <c r="AO526" s="12">
        <f t="shared" si="320"/>
        <v>0</v>
      </c>
    </row>
    <row r="527" spans="1:41" ht="25.5" thickTop="1" thickBot="1" x14ac:dyDescent="0.25">
      <c r="A527" s="12" t="s">
        <v>39</v>
      </c>
      <c r="B527" s="324" t="s">
        <v>22</v>
      </c>
      <c r="C527" s="438" t="s">
        <v>499</v>
      </c>
      <c r="D527" s="181" t="s">
        <v>208</v>
      </c>
      <c r="E527" s="261" t="s">
        <v>23</v>
      </c>
      <c r="F527" s="382"/>
      <c r="G527" s="73"/>
      <c r="H527" s="74">
        <f t="shared" si="293"/>
        <v>365</v>
      </c>
      <c r="I527" s="75"/>
      <c r="J527" s="255">
        <v>0.42199999999999999</v>
      </c>
      <c r="K527" s="77">
        <v>0.6</v>
      </c>
      <c r="L527" s="256">
        <v>0.253</v>
      </c>
      <c r="M527" s="256">
        <v>0.28899999999999998</v>
      </c>
      <c r="N527" s="264">
        <f t="shared" si="321"/>
        <v>0</v>
      </c>
      <c r="O527" s="264">
        <f t="shared" si="322"/>
        <v>0</v>
      </c>
      <c r="P527" s="264">
        <f t="shared" si="278"/>
        <v>0</v>
      </c>
      <c r="Q527" s="81" t="s">
        <v>14</v>
      </c>
      <c r="R527" s="264"/>
      <c r="S527" s="82">
        <v>3.3000000000000002E-2</v>
      </c>
      <c r="T527" s="264">
        <f t="shared" si="313"/>
        <v>0</v>
      </c>
      <c r="U527" s="36" t="str">
        <f t="shared" si="314"/>
        <v xml:space="preserve"> </v>
      </c>
      <c r="V527" s="286"/>
      <c r="W527" s="147"/>
      <c r="X527" s="11"/>
      <c r="Y527" s="39">
        <f t="shared" si="324"/>
        <v>0</v>
      </c>
      <c r="Z527" s="180">
        <f t="shared" si="279"/>
        <v>0</v>
      </c>
      <c r="AA527" s="11">
        <f t="shared" si="325"/>
        <v>0.42199999999999999</v>
      </c>
      <c r="AB527" s="11">
        <f t="shared" si="326"/>
        <v>0.25319999999999998</v>
      </c>
      <c r="AC527" s="43">
        <v>0.6</v>
      </c>
      <c r="AD527" s="288"/>
      <c r="AE527" s="12">
        <f t="shared" si="323"/>
        <v>0</v>
      </c>
      <c r="AF527" s="45">
        <v>4.0000000000000001E-3</v>
      </c>
      <c r="AG527" s="46">
        <f t="shared" si="315"/>
        <v>0</v>
      </c>
      <c r="AH527" s="11">
        <f t="shared" si="316"/>
        <v>0</v>
      </c>
      <c r="AI527" s="11"/>
      <c r="AJ527" s="11">
        <f t="shared" si="317"/>
        <v>0</v>
      </c>
      <c r="AK527" s="11"/>
      <c r="AL527" s="11">
        <f t="shared" si="318"/>
        <v>0</v>
      </c>
      <c r="AN527" s="11">
        <f t="shared" si="319"/>
        <v>0</v>
      </c>
      <c r="AO527" s="12">
        <f t="shared" si="320"/>
        <v>0</v>
      </c>
    </row>
    <row r="528" spans="1:41" ht="14.25" thickTop="1" thickBot="1" x14ac:dyDescent="0.25">
      <c r="A528" s="12" t="s">
        <v>39</v>
      </c>
      <c r="B528" s="324" t="s">
        <v>22</v>
      </c>
      <c r="C528" s="438" t="s">
        <v>499</v>
      </c>
      <c r="D528" s="181" t="s">
        <v>209</v>
      </c>
      <c r="E528" s="261" t="s">
        <v>23</v>
      </c>
      <c r="F528" s="382"/>
      <c r="G528" s="73"/>
      <c r="H528" s="74">
        <f t="shared" si="293"/>
        <v>365</v>
      </c>
      <c r="I528" s="75"/>
      <c r="J528" s="255">
        <v>3.6</v>
      </c>
      <c r="K528" s="77">
        <v>0.6</v>
      </c>
      <c r="L528" s="256">
        <v>2.16</v>
      </c>
      <c r="M528" s="256">
        <v>2.09</v>
      </c>
      <c r="N528" s="264">
        <f t="shared" si="321"/>
        <v>0</v>
      </c>
      <c r="O528" s="264">
        <f t="shared" si="322"/>
        <v>0</v>
      </c>
      <c r="P528" s="264">
        <f t="shared" si="278"/>
        <v>0</v>
      </c>
      <c r="Q528" s="81" t="s">
        <v>14</v>
      </c>
      <c r="R528" s="264"/>
      <c r="S528" s="82">
        <v>0.121</v>
      </c>
      <c r="T528" s="264">
        <f t="shared" si="313"/>
        <v>0</v>
      </c>
      <c r="U528" s="36" t="str">
        <f t="shared" si="314"/>
        <v xml:space="preserve"> </v>
      </c>
      <c r="V528" s="286"/>
      <c r="W528" s="147"/>
      <c r="X528" s="11"/>
      <c r="Y528" s="39">
        <f t="shared" si="324"/>
        <v>0</v>
      </c>
      <c r="Z528" s="180">
        <f t="shared" si="279"/>
        <v>0</v>
      </c>
      <c r="AA528" s="11">
        <f t="shared" si="325"/>
        <v>3.6</v>
      </c>
      <c r="AB528" s="11">
        <f t="shared" si="326"/>
        <v>2.16</v>
      </c>
      <c r="AC528" s="43">
        <v>0.6</v>
      </c>
      <c r="AD528" s="288"/>
      <c r="AE528" s="12">
        <f t="shared" si="323"/>
        <v>0</v>
      </c>
      <c r="AF528" s="45">
        <v>4.0000000000000001E-3</v>
      </c>
      <c r="AG528" s="46">
        <f t="shared" si="315"/>
        <v>0</v>
      </c>
      <c r="AH528" s="11">
        <f t="shared" si="316"/>
        <v>0</v>
      </c>
      <c r="AI528" s="11"/>
      <c r="AJ528" s="11">
        <f t="shared" si="317"/>
        <v>0</v>
      </c>
      <c r="AK528" s="11"/>
      <c r="AL528" s="11">
        <f t="shared" si="318"/>
        <v>0</v>
      </c>
      <c r="AN528" s="11">
        <f t="shared" si="319"/>
        <v>0</v>
      </c>
      <c r="AO528" s="12">
        <f t="shared" si="320"/>
        <v>0</v>
      </c>
    </row>
    <row r="529" spans="1:41" ht="14.25" thickTop="1" thickBot="1" x14ac:dyDescent="0.25">
      <c r="A529" s="12" t="s">
        <v>39</v>
      </c>
      <c r="B529" s="324" t="s">
        <v>22</v>
      </c>
      <c r="C529" s="438" t="s">
        <v>499</v>
      </c>
      <c r="D529" s="181" t="s">
        <v>210</v>
      </c>
      <c r="E529" s="261" t="s">
        <v>23</v>
      </c>
      <c r="F529" s="382"/>
      <c r="G529" s="73"/>
      <c r="H529" s="74">
        <f t="shared" si="293"/>
        <v>365</v>
      </c>
      <c r="I529" s="75"/>
      <c r="J529" s="255">
        <v>2.25</v>
      </c>
      <c r="K529" s="77">
        <v>0.6</v>
      </c>
      <c r="L529" s="256">
        <v>1.3499999999999999</v>
      </c>
      <c r="M529" s="256">
        <v>1.39</v>
      </c>
      <c r="N529" s="264">
        <f t="shared" si="321"/>
        <v>0</v>
      </c>
      <c r="O529" s="264">
        <f t="shared" si="322"/>
        <v>0</v>
      </c>
      <c r="P529" s="264">
        <f t="shared" si="278"/>
        <v>0</v>
      </c>
      <c r="Q529" s="81" t="s">
        <v>14</v>
      </c>
      <c r="R529" s="264"/>
      <c r="S529" s="82">
        <v>0.126</v>
      </c>
      <c r="T529" s="264">
        <f t="shared" si="313"/>
        <v>0</v>
      </c>
      <c r="U529" s="36" t="str">
        <f t="shared" si="314"/>
        <v xml:space="preserve"> </v>
      </c>
      <c r="V529" s="286"/>
      <c r="W529" s="147"/>
      <c r="X529" s="11"/>
      <c r="Y529" s="39">
        <f t="shared" si="324"/>
        <v>0</v>
      </c>
      <c r="Z529" s="180">
        <f>Y529*AC529</f>
        <v>0</v>
      </c>
      <c r="AA529" s="11">
        <f t="shared" si="325"/>
        <v>2.25</v>
      </c>
      <c r="AB529" s="11">
        <f t="shared" si="326"/>
        <v>1.3499999999999999</v>
      </c>
      <c r="AC529" s="43">
        <v>0.6</v>
      </c>
      <c r="AD529" s="288"/>
      <c r="AE529" s="12">
        <f t="shared" si="323"/>
        <v>0</v>
      </c>
      <c r="AF529" s="45">
        <v>4.0000000000000001E-3</v>
      </c>
      <c r="AG529" s="46">
        <f t="shared" si="315"/>
        <v>0</v>
      </c>
      <c r="AH529" s="11">
        <f t="shared" si="316"/>
        <v>0</v>
      </c>
      <c r="AI529" s="11"/>
      <c r="AJ529" s="11">
        <f t="shared" si="317"/>
        <v>0</v>
      </c>
      <c r="AK529" s="11"/>
      <c r="AL529" s="11">
        <f t="shared" si="318"/>
        <v>0</v>
      </c>
      <c r="AN529" s="11">
        <f t="shared" si="319"/>
        <v>0</v>
      </c>
      <c r="AO529" s="12">
        <f t="shared" si="320"/>
        <v>0</v>
      </c>
    </row>
    <row r="530" spans="1:41" ht="14.25" thickTop="1" thickBot="1" x14ac:dyDescent="0.25">
      <c r="A530" s="12" t="s">
        <v>39</v>
      </c>
      <c r="B530" s="324" t="s">
        <v>22</v>
      </c>
      <c r="C530" s="442" t="s">
        <v>499</v>
      </c>
      <c r="D530" s="181" t="s">
        <v>211</v>
      </c>
      <c r="E530" s="261" t="s">
        <v>23</v>
      </c>
      <c r="F530" s="382"/>
      <c r="G530" s="73"/>
      <c r="H530" s="74">
        <f t="shared" si="293"/>
        <v>365</v>
      </c>
      <c r="I530" s="75"/>
      <c r="J530" s="255">
        <v>2.48</v>
      </c>
      <c r="K530" s="77">
        <v>0.6</v>
      </c>
      <c r="L530" s="256">
        <v>1.488</v>
      </c>
      <c r="M530" s="256">
        <v>1.62</v>
      </c>
      <c r="N530" s="264">
        <f t="shared" si="321"/>
        <v>0</v>
      </c>
      <c r="O530" s="264">
        <f t="shared" si="322"/>
        <v>0</v>
      </c>
      <c r="P530" s="264">
        <f t="shared" si="278"/>
        <v>0</v>
      </c>
      <c r="Q530" s="81" t="s">
        <v>14</v>
      </c>
      <c r="R530" s="264"/>
      <c r="S530" s="82">
        <v>0.121</v>
      </c>
      <c r="T530" s="264">
        <f t="shared" si="313"/>
        <v>0</v>
      </c>
      <c r="U530" s="36" t="str">
        <f t="shared" si="314"/>
        <v xml:space="preserve"> </v>
      </c>
      <c r="V530" s="286"/>
      <c r="W530" s="147"/>
      <c r="X530" s="11"/>
      <c r="Y530" s="39">
        <f t="shared" si="324"/>
        <v>0</v>
      </c>
      <c r="Z530" s="180">
        <f t="shared" si="279"/>
        <v>0</v>
      </c>
      <c r="AA530" s="11">
        <f t="shared" si="325"/>
        <v>2.48</v>
      </c>
      <c r="AB530" s="11">
        <f t="shared" si="326"/>
        <v>1.488</v>
      </c>
      <c r="AC530" s="43">
        <v>0.6</v>
      </c>
      <c r="AD530" s="288"/>
      <c r="AE530" s="12">
        <f t="shared" si="323"/>
        <v>0</v>
      </c>
      <c r="AF530" s="45">
        <v>4.0000000000000001E-3</v>
      </c>
      <c r="AG530" s="46">
        <f t="shared" si="315"/>
        <v>0</v>
      </c>
      <c r="AH530" s="11">
        <f t="shared" si="316"/>
        <v>0</v>
      </c>
      <c r="AI530" s="11"/>
      <c r="AJ530" s="11">
        <f t="shared" si="317"/>
        <v>0</v>
      </c>
      <c r="AK530" s="11"/>
      <c r="AL530" s="11">
        <f t="shared" si="318"/>
        <v>0</v>
      </c>
      <c r="AN530" s="11">
        <f t="shared" si="319"/>
        <v>0</v>
      </c>
      <c r="AO530" s="12">
        <f t="shared" si="320"/>
        <v>0</v>
      </c>
    </row>
    <row r="531" spans="1:41" ht="14.25" thickTop="1" thickBot="1" x14ac:dyDescent="0.25">
      <c r="A531" s="12" t="s">
        <v>39</v>
      </c>
      <c r="B531" s="324" t="s">
        <v>22</v>
      </c>
      <c r="C531" s="443" t="s">
        <v>499</v>
      </c>
      <c r="D531" s="183" t="s">
        <v>212</v>
      </c>
      <c r="E531" s="289" t="s">
        <v>23</v>
      </c>
      <c r="F531" s="381"/>
      <c r="G531" s="49"/>
      <c r="H531" s="74">
        <f t="shared" si="293"/>
        <v>365</v>
      </c>
      <c r="I531" s="51"/>
      <c r="J531" s="274">
        <v>1.92</v>
      </c>
      <c r="K531" s="155">
        <v>0.6</v>
      </c>
      <c r="L531" s="275">
        <v>1.1519999999999999</v>
      </c>
      <c r="M531" s="275">
        <v>1.18</v>
      </c>
      <c r="N531" s="290">
        <f t="shared" si="321"/>
        <v>0</v>
      </c>
      <c r="O531" s="290">
        <f t="shared" si="322"/>
        <v>0</v>
      </c>
      <c r="P531" s="290">
        <f t="shared" si="278"/>
        <v>0</v>
      </c>
      <c r="Q531" s="56" t="s">
        <v>14</v>
      </c>
      <c r="R531" s="290"/>
      <c r="S531" s="57">
        <v>0.126</v>
      </c>
      <c r="T531" s="290">
        <f t="shared" si="313"/>
        <v>0</v>
      </c>
      <c r="U531" s="36" t="str">
        <f t="shared" si="314"/>
        <v xml:space="preserve"> </v>
      </c>
      <c r="V531" s="291"/>
      <c r="W531" s="147"/>
      <c r="X531" s="11"/>
      <c r="Y531" s="39">
        <f t="shared" si="324"/>
        <v>0</v>
      </c>
      <c r="Z531" s="180">
        <f t="shared" si="279"/>
        <v>0</v>
      </c>
      <c r="AA531" s="11">
        <f t="shared" si="325"/>
        <v>1.92</v>
      </c>
      <c r="AB531" s="11">
        <f t="shared" si="326"/>
        <v>1.1519999999999999</v>
      </c>
      <c r="AC531" s="43">
        <v>0.6</v>
      </c>
      <c r="AD531" s="258"/>
      <c r="AE531" s="12">
        <f t="shared" si="323"/>
        <v>0</v>
      </c>
      <c r="AF531" s="45">
        <v>4.0000000000000001E-3</v>
      </c>
      <c r="AG531" s="46">
        <f t="shared" si="315"/>
        <v>0</v>
      </c>
      <c r="AH531" s="11">
        <f t="shared" si="316"/>
        <v>0</v>
      </c>
      <c r="AI531" s="11"/>
      <c r="AJ531" s="11">
        <f t="shared" si="317"/>
        <v>0</v>
      </c>
      <c r="AK531" s="11"/>
      <c r="AL531" s="11">
        <f t="shared" si="318"/>
        <v>0</v>
      </c>
      <c r="AN531" s="11">
        <f t="shared" si="319"/>
        <v>0</v>
      </c>
      <c r="AO531" s="12">
        <f t="shared" si="320"/>
        <v>0</v>
      </c>
    </row>
    <row r="532" spans="1:41" ht="13.5" thickBot="1" x14ac:dyDescent="0.25">
      <c r="A532" s="12" t="s">
        <v>39</v>
      </c>
      <c r="B532" s="324" t="s">
        <v>22</v>
      </c>
      <c r="C532" s="436" t="s">
        <v>60</v>
      </c>
      <c r="D532" s="212" t="s">
        <v>58</v>
      </c>
      <c r="E532" s="19"/>
      <c r="F532" s="379" t="str">
        <f>IF(W532&gt;0,"x"," ")</f>
        <v xml:space="preserve"> </v>
      </c>
      <c r="G532" s="225"/>
      <c r="H532" s="214"/>
      <c r="I532" s="214"/>
      <c r="J532" s="214"/>
      <c r="K532" s="214"/>
      <c r="L532" s="214"/>
      <c r="M532" s="214"/>
      <c r="N532" s="214"/>
      <c r="O532" s="214"/>
      <c r="P532" s="214"/>
      <c r="Q532" s="214"/>
      <c r="R532" s="214"/>
      <c r="S532" s="214"/>
      <c r="T532" s="214"/>
      <c r="U532" s="214"/>
      <c r="V532" s="215">
        <f>SUM(T533:T535)</f>
        <v>0</v>
      </c>
      <c r="W532" s="292">
        <f>SUM(F533:F535)</f>
        <v>0</v>
      </c>
      <c r="X532" s="214"/>
      <c r="Y532" s="214"/>
      <c r="Z532" s="214"/>
      <c r="AA532" s="214"/>
      <c r="AB532" s="214"/>
      <c r="AC532" s="43">
        <v>0.6</v>
      </c>
      <c r="AD532" s="214"/>
      <c r="AE532" s="214"/>
      <c r="AF532" s="214"/>
      <c r="AG532" s="214"/>
      <c r="AH532" s="11"/>
      <c r="AI532" s="22">
        <f>SUM(AH534:AH535)</f>
        <v>0</v>
      </c>
      <c r="AJ532" s="11"/>
      <c r="AK532" s="22">
        <f>SUM(AJ534:AJ535)</f>
        <v>0</v>
      </c>
      <c r="AL532" s="11"/>
      <c r="AM532" s="22">
        <f>SUM(AL534:AL535)</f>
        <v>0</v>
      </c>
      <c r="AN532" s="11"/>
      <c r="AO532" s="12"/>
    </row>
    <row r="533" spans="1:41" ht="13.5" thickBot="1" x14ac:dyDescent="0.25">
      <c r="A533" s="12" t="s">
        <v>39</v>
      </c>
      <c r="B533" s="324" t="s">
        <v>22</v>
      </c>
      <c r="C533" s="440" t="s">
        <v>60</v>
      </c>
      <c r="D533" s="242"/>
      <c r="E533" s="418" t="s">
        <v>23</v>
      </c>
      <c r="F533" s="390"/>
      <c r="G533" s="244"/>
      <c r="H533" s="50">
        <f t="shared" si="293"/>
        <v>365</v>
      </c>
      <c r="I533" s="245"/>
      <c r="J533" s="246" t="s">
        <v>14</v>
      </c>
      <c r="K533" s="247"/>
      <c r="L533" s="248" t="s">
        <v>14</v>
      </c>
      <c r="M533" s="248" t="s">
        <v>14</v>
      </c>
      <c r="N533" s="249"/>
      <c r="O533" s="249"/>
      <c r="P533" s="357"/>
      <c r="Q533" s="9"/>
      <c r="R533" s="250"/>
      <c r="S533" s="6"/>
      <c r="T533" s="250">
        <f>F533*S533</f>
        <v>0</v>
      </c>
      <c r="U533" s="187" t="str">
        <f>IF(T533&gt;0,(T533/2.5)," ")</f>
        <v xml:space="preserve"> </v>
      </c>
      <c r="V533" s="291"/>
      <c r="W533" s="125" t="s">
        <v>60</v>
      </c>
      <c r="X533" s="190"/>
      <c r="Y533" s="59"/>
      <c r="Z533" s="191"/>
      <c r="AA533" s="190"/>
      <c r="AB533" s="190"/>
      <c r="AC533" s="320">
        <v>0.6</v>
      </c>
      <c r="AD533" s="258"/>
      <c r="AE533" s="193"/>
      <c r="AF533" s="194">
        <v>4.0000000000000001E-3</v>
      </c>
      <c r="AG533" s="113">
        <f>F533*AF533</f>
        <v>0</v>
      </c>
      <c r="AH533" s="11">
        <f>IF(G533=365,IF(I533=1,T533,0),0)</f>
        <v>0</v>
      </c>
      <c r="AI533" s="11"/>
      <c r="AJ533" s="11">
        <f>IF(G533=365,IF(I533=1,U533,0),0)</f>
        <v>0</v>
      </c>
      <c r="AK533" s="11"/>
      <c r="AL533" s="11">
        <f>IF(G533=365,IF(I533=1,R533,0),0)</f>
        <v>0</v>
      </c>
      <c r="AN533" s="11">
        <f>IF(G533=365,IF(I533=1,O533,0),0)</f>
        <v>0</v>
      </c>
      <c r="AO533" s="12">
        <f>IF(G533=365,IF(I533=1,P533,0),0)</f>
        <v>0</v>
      </c>
    </row>
    <row r="534" spans="1:41" ht="13.5" thickBot="1" x14ac:dyDescent="0.25">
      <c r="A534" s="12" t="s">
        <v>39</v>
      </c>
      <c r="B534" s="324" t="s">
        <v>22</v>
      </c>
      <c r="C534" s="444" t="s">
        <v>60</v>
      </c>
      <c r="D534" s="105" t="s">
        <v>213</v>
      </c>
      <c r="E534" s="415" t="s">
        <v>23</v>
      </c>
      <c r="F534" s="380"/>
      <c r="G534" s="26"/>
      <c r="H534" s="27">
        <f t="shared" si="293"/>
        <v>365</v>
      </c>
      <c r="I534" s="28"/>
      <c r="J534" s="416">
        <v>0.60499999999999998</v>
      </c>
      <c r="K534" s="30">
        <v>0.6</v>
      </c>
      <c r="L534" s="417">
        <v>0.36299999999999999</v>
      </c>
      <c r="M534" s="417">
        <v>0.34399999999999997</v>
      </c>
      <c r="N534" s="33">
        <f t="shared" ref="N534:N535" si="327">F534*J534</f>
        <v>0</v>
      </c>
      <c r="O534" s="33">
        <f>L534*F534</f>
        <v>0</v>
      </c>
      <c r="P534" s="349">
        <f t="shared" si="278"/>
        <v>0</v>
      </c>
      <c r="Q534" s="34" t="s">
        <v>14</v>
      </c>
      <c r="R534" s="33"/>
      <c r="S534" s="35">
        <v>0.14399999999999999</v>
      </c>
      <c r="T534" s="33">
        <f>F534*S534</f>
        <v>0</v>
      </c>
      <c r="U534" s="36" t="str">
        <f>IF(T534&gt;0,(T534/2.5)," ")</f>
        <v xml:space="preserve"> </v>
      </c>
      <c r="V534" s="294"/>
      <c r="X534" s="11"/>
      <c r="Y534" s="39">
        <f>J534*(G534*I534)/365</f>
        <v>0</v>
      </c>
      <c r="Z534" s="180">
        <f>Y534*AC534</f>
        <v>0</v>
      </c>
      <c r="AA534" s="11">
        <f>J534*(H534+(G534*(1-I534)))/365</f>
        <v>0.60499999999999998</v>
      </c>
      <c r="AB534" s="11">
        <f>AA535*K535</f>
        <v>0.34559999999999996</v>
      </c>
      <c r="AC534" s="43">
        <v>0.6</v>
      </c>
      <c r="AD534" s="258"/>
      <c r="AE534" s="12">
        <f>F534*J534</f>
        <v>0</v>
      </c>
      <c r="AF534" s="156">
        <v>4.0000000000000001E-3</v>
      </c>
      <c r="AG534" s="157">
        <f>F534*AF534</f>
        <v>0</v>
      </c>
      <c r="AH534" s="11">
        <f>IF(G534=365,IF(I534=1,T534,0),0)</f>
        <v>0</v>
      </c>
      <c r="AI534" s="11"/>
      <c r="AJ534" s="11">
        <f>IF(G534=365,IF(I534=1,U534,0),0)</f>
        <v>0</v>
      </c>
      <c r="AK534" s="11"/>
      <c r="AL534" s="11">
        <f>IF(G534=365,IF(I534=1,R534,0),0)</f>
        <v>0</v>
      </c>
      <c r="AN534" s="11">
        <f>IF(G534=365,IF(I534=1,O534,0),0)</f>
        <v>0</v>
      </c>
      <c r="AO534" s="12">
        <f>IF(G534=365,IF(I534=1,P534,0),0)</f>
        <v>0</v>
      </c>
    </row>
    <row r="535" spans="1:41" ht="14.25" thickTop="1" thickBot="1" x14ac:dyDescent="0.25">
      <c r="A535" s="12" t="s">
        <v>39</v>
      </c>
      <c r="B535" s="324" t="s">
        <v>22</v>
      </c>
      <c r="C535" s="445" t="s">
        <v>60</v>
      </c>
      <c r="D535" s="95" t="s">
        <v>214</v>
      </c>
      <c r="E535" s="48" t="s">
        <v>23</v>
      </c>
      <c r="F535" s="381"/>
      <c r="G535" s="49"/>
      <c r="H535" s="50">
        <f t="shared" si="293"/>
        <v>365</v>
      </c>
      <c r="I535" s="51"/>
      <c r="J535" s="274">
        <v>0.57599999999999996</v>
      </c>
      <c r="K535" s="53">
        <v>0.6</v>
      </c>
      <c r="L535" s="275">
        <v>0.34599999999999997</v>
      </c>
      <c r="M535" s="275">
        <v>0.36699999999999999</v>
      </c>
      <c r="N535" s="55">
        <f t="shared" si="327"/>
        <v>0</v>
      </c>
      <c r="O535" s="55">
        <f>L535*F535</f>
        <v>0</v>
      </c>
      <c r="P535" s="290">
        <f t="shared" si="278"/>
        <v>0</v>
      </c>
      <c r="Q535" s="56" t="s">
        <v>14</v>
      </c>
      <c r="R535" s="55"/>
      <c r="S535" s="57">
        <v>0.115</v>
      </c>
      <c r="T535" s="55">
        <f>F535*S535</f>
        <v>0</v>
      </c>
      <c r="U535" s="36" t="str">
        <f>IF(T535&gt;0,(T535/2.5)," ")</f>
        <v xml:space="preserve"> </v>
      </c>
      <c r="V535" s="295"/>
      <c r="W535" s="147"/>
      <c r="X535" s="11"/>
      <c r="Y535" s="39">
        <f>J535*(G535*I535)/365</f>
        <v>0</v>
      </c>
      <c r="Z535" s="180">
        <f t="shared" si="279"/>
        <v>0</v>
      </c>
      <c r="AA535" s="11">
        <f>J535*(H535+(G535*(1-I535)))/365</f>
        <v>0.57599999999999996</v>
      </c>
      <c r="AB535" s="11">
        <f>AA535*K535</f>
        <v>0.34559999999999996</v>
      </c>
      <c r="AC535" s="43">
        <v>0.6</v>
      </c>
      <c r="AD535" s="257"/>
      <c r="AE535" s="12">
        <f>F535*J535</f>
        <v>0</v>
      </c>
      <c r="AF535" s="194">
        <v>4.0000000000000001E-3</v>
      </c>
      <c r="AG535" s="113">
        <f>F535*AF535</f>
        <v>0</v>
      </c>
      <c r="AH535" s="11">
        <f>IF(G535=365,IF(I535=1,T535,0),0)</f>
        <v>0</v>
      </c>
      <c r="AI535" s="11"/>
      <c r="AJ535" s="11">
        <f>IF(G535=365,IF(I535=1,U535,0),0)</f>
        <v>0</v>
      </c>
      <c r="AK535" s="11"/>
      <c r="AL535" s="11">
        <f>IF(G535=365,IF(I535=1,R535,0),0)</f>
        <v>0</v>
      </c>
      <c r="AN535" s="11">
        <f>IF(G535=365,IF(I535=1,O535,0),0)</f>
        <v>0</v>
      </c>
      <c r="AO535" s="12">
        <f>IF(G535=365,IF(I535=1,P535,0),0)</f>
        <v>0</v>
      </c>
    </row>
    <row r="536" spans="1:41" ht="13.5" thickBot="1" x14ac:dyDescent="0.25">
      <c r="A536" s="12" t="s">
        <v>39</v>
      </c>
      <c r="B536" s="324" t="s">
        <v>22</v>
      </c>
      <c r="C536" s="424" t="s">
        <v>61</v>
      </c>
      <c r="D536" s="114" t="s">
        <v>59</v>
      </c>
      <c r="E536" s="115"/>
      <c r="F536" s="379" t="str">
        <f>IF(W536&gt;0,"x"," ")</f>
        <v xml:space="preserve"> </v>
      </c>
      <c r="G536" s="20"/>
      <c r="H536" s="21"/>
      <c r="I536" s="21"/>
      <c r="J536" s="21"/>
      <c r="K536" s="21"/>
      <c r="L536" s="21"/>
      <c r="M536" s="21"/>
      <c r="N536" s="21"/>
      <c r="O536" s="21"/>
      <c r="P536" s="21"/>
      <c r="Q536" s="21"/>
      <c r="R536" s="21"/>
      <c r="S536" s="21"/>
      <c r="T536" s="21"/>
      <c r="U536" s="21"/>
      <c r="V536" s="116">
        <f>SUM(T537:T541)</f>
        <v>0</v>
      </c>
      <c r="W536" s="296">
        <f>SUM(F538:F541)</f>
        <v>0</v>
      </c>
      <c r="X536" s="21"/>
      <c r="Y536" s="21"/>
      <c r="Z536" s="21"/>
      <c r="AA536" s="21"/>
      <c r="AB536" s="21"/>
      <c r="AC536" s="43">
        <v>0.6</v>
      </c>
      <c r="AD536" s="21"/>
      <c r="AE536" s="21"/>
      <c r="AF536" s="21"/>
      <c r="AG536" s="21"/>
      <c r="AH536" s="11"/>
      <c r="AI536" s="22">
        <f>SUM(AH537:AH541)</f>
        <v>0</v>
      </c>
      <c r="AJ536" s="11"/>
      <c r="AK536" s="22">
        <f>SUM(AJ537:AJ541)</f>
        <v>0</v>
      </c>
      <c r="AL536" s="11"/>
      <c r="AM536" s="22">
        <f>SUM(AL537:AL541)</f>
        <v>0</v>
      </c>
      <c r="AN536" s="11"/>
      <c r="AO536" s="12"/>
    </row>
    <row r="537" spans="1:41" ht="13.5" thickBot="1" x14ac:dyDescent="0.25">
      <c r="A537" s="12" t="s">
        <v>39</v>
      </c>
      <c r="B537" s="324" t="s">
        <v>22</v>
      </c>
      <c r="C537" s="440" t="s">
        <v>61</v>
      </c>
      <c r="D537" s="242"/>
      <c r="E537" s="243" t="s">
        <v>23</v>
      </c>
      <c r="F537" s="390"/>
      <c r="G537" s="244"/>
      <c r="H537" s="331">
        <f t="shared" ref="H537:H541" si="328">365-G537</f>
        <v>365</v>
      </c>
      <c r="I537" s="245"/>
      <c r="J537" s="246" t="s">
        <v>14</v>
      </c>
      <c r="K537" s="247"/>
      <c r="L537" s="248" t="s">
        <v>14</v>
      </c>
      <c r="M537" s="248" t="s">
        <v>14</v>
      </c>
      <c r="N537" s="249"/>
      <c r="O537" s="249"/>
      <c r="P537" s="357"/>
      <c r="Q537" s="9"/>
      <c r="R537" s="250"/>
      <c r="S537" s="6"/>
      <c r="T537" s="250">
        <f>F537*S537</f>
        <v>0</v>
      </c>
      <c r="U537" s="36" t="str">
        <f>IF(T537&gt;0,(T537/2.5)," ")</f>
        <v xml:space="preserve"> </v>
      </c>
      <c r="V537" s="286"/>
      <c r="W537" s="297" t="s">
        <v>61</v>
      </c>
      <c r="X537" s="11"/>
      <c r="Y537" s="39"/>
      <c r="Z537" s="180"/>
      <c r="AA537" s="11"/>
      <c r="AB537" s="11"/>
      <c r="AC537" s="43">
        <v>0.6</v>
      </c>
      <c r="AD537" s="298"/>
      <c r="AE537" s="12"/>
      <c r="AF537" s="371">
        <v>4.0000000000000001E-3</v>
      </c>
      <c r="AG537" s="372">
        <f>F537*AF537</f>
        <v>0</v>
      </c>
      <c r="AH537" s="11">
        <f>IF(G537=365,IF(I537=1,T537,0),0)</f>
        <v>0</v>
      </c>
      <c r="AI537" s="11"/>
      <c r="AJ537" s="11">
        <f>IF(G537=365,IF(I537=1,U537,0),0)</f>
        <v>0</v>
      </c>
      <c r="AK537" s="11"/>
      <c r="AL537" s="11">
        <f>IF(G537=365,IF(I537=1,R537,0),0)</f>
        <v>0</v>
      </c>
      <c r="AN537" s="11">
        <f>IF(G537=365,IF(I537=1,O537,0),0)</f>
        <v>0</v>
      </c>
      <c r="AO537" s="12">
        <f>IF(G537=365,IF(I537=1,P537,0),0)</f>
        <v>0</v>
      </c>
    </row>
    <row r="538" spans="1:41" ht="13.5" thickBot="1" x14ac:dyDescent="0.25">
      <c r="A538" s="12" t="s">
        <v>39</v>
      </c>
      <c r="B538" s="324" t="s">
        <v>22</v>
      </c>
      <c r="C538" s="437" t="s">
        <v>61</v>
      </c>
      <c r="D538" s="61" t="s">
        <v>215</v>
      </c>
      <c r="E538" s="229" t="s">
        <v>23</v>
      </c>
      <c r="F538" s="383"/>
      <c r="G538" s="139"/>
      <c r="H538" s="27">
        <f t="shared" si="328"/>
        <v>365</v>
      </c>
      <c r="I538" s="140"/>
      <c r="J538" s="252">
        <v>0.70199999999999996</v>
      </c>
      <c r="K538" s="299">
        <v>0.6</v>
      </c>
      <c r="L538" s="253">
        <v>0.42099999999999999</v>
      </c>
      <c r="M538" s="253">
        <v>0.38700000000000001</v>
      </c>
      <c r="N538" s="144">
        <v>0</v>
      </c>
      <c r="O538" s="144">
        <f>L538*F538</f>
        <v>0</v>
      </c>
      <c r="P538" s="351">
        <f t="shared" si="278"/>
        <v>0</v>
      </c>
      <c r="Q538" s="145" t="s">
        <v>14</v>
      </c>
      <c r="R538" s="144"/>
      <c r="S538" s="146">
        <v>9.4E-2</v>
      </c>
      <c r="T538" s="144">
        <f>F538*S538</f>
        <v>0</v>
      </c>
      <c r="U538" s="36" t="str">
        <f>IF(T538&gt;0,(T538/2.5)," ")</f>
        <v xml:space="preserve"> </v>
      </c>
      <c r="V538" s="11"/>
      <c r="X538" s="11"/>
      <c r="Y538" s="39">
        <f>J538*(G538*I538)/365</f>
        <v>0</v>
      </c>
      <c r="Z538" s="180">
        <f t="shared" si="279"/>
        <v>0</v>
      </c>
      <c r="AA538" s="11">
        <f>J538*(H538+(G538*(1-I538)))/365</f>
        <v>0.70199999999999985</v>
      </c>
      <c r="AB538" s="11">
        <f>AA538*K538</f>
        <v>0.42119999999999991</v>
      </c>
      <c r="AC538" s="43">
        <v>0.6</v>
      </c>
      <c r="AD538" s="293"/>
      <c r="AE538" s="12">
        <f>F538*J538</f>
        <v>0</v>
      </c>
      <c r="AF538" s="156">
        <v>4.0000000000000001E-3</v>
      </c>
      <c r="AG538" s="157">
        <f>F538*AF538</f>
        <v>0</v>
      </c>
      <c r="AH538" s="11">
        <f>IF(G538=365,IF(I538=1,T538,0),0)</f>
        <v>0</v>
      </c>
      <c r="AI538" s="11"/>
      <c r="AJ538" s="11">
        <f>IF(G538=365,IF(I538=1,U538,0),0)</f>
        <v>0</v>
      </c>
      <c r="AK538" s="11"/>
      <c r="AL538" s="11">
        <f>IF(G538=365,IF(I538=1,R538,0),0)</f>
        <v>0</v>
      </c>
      <c r="AN538" s="11">
        <f>IF(G538=365,IF(I538=1,O538,0),0)</f>
        <v>0</v>
      </c>
      <c r="AO538" s="12">
        <f>IF(G538=365,IF(I538=1,P538,0),0)</f>
        <v>0</v>
      </c>
    </row>
    <row r="539" spans="1:41" ht="14.25" thickTop="1" thickBot="1" x14ac:dyDescent="0.25">
      <c r="A539" s="12" t="s">
        <v>39</v>
      </c>
      <c r="B539" s="324" t="s">
        <v>22</v>
      </c>
      <c r="C539" s="438" t="s">
        <v>61</v>
      </c>
      <c r="D539" s="71" t="s">
        <v>216</v>
      </c>
      <c r="E539" s="72" t="s">
        <v>23</v>
      </c>
      <c r="F539" s="382"/>
      <c r="G539" s="73"/>
      <c r="H539" s="74">
        <f t="shared" si="328"/>
        <v>365</v>
      </c>
      <c r="I539" s="75"/>
      <c r="J539" s="255">
        <v>1.0740000000000001</v>
      </c>
      <c r="K539" s="77">
        <v>0.6</v>
      </c>
      <c r="L539" s="256">
        <v>0.64400000000000002</v>
      </c>
      <c r="M539" s="256">
        <v>0.33400000000000002</v>
      </c>
      <c r="N539" s="80">
        <v>0</v>
      </c>
      <c r="O539" s="80">
        <f>L539*F539</f>
        <v>0</v>
      </c>
      <c r="P539" s="264">
        <f t="shared" si="278"/>
        <v>0</v>
      </c>
      <c r="Q539" s="81" t="s">
        <v>14</v>
      </c>
      <c r="R539" s="80"/>
      <c r="S539" s="82">
        <v>0.152</v>
      </c>
      <c r="T539" s="80">
        <f>F539*S539</f>
        <v>0</v>
      </c>
      <c r="U539" s="36" t="str">
        <f>IF(T539&gt;0,(T539/2.5)," ")</f>
        <v xml:space="preserve"> </v>
      </c>
      <c r="V539" s="11"/>
      <c r="W539" s="300"/>
      <c r="X539" s="11"/>
      <c r="Y539" s="39">
        <f>J539*(G539*I539)/365</f>
        <v>0</v>
      </c>
      <c r="Z539" s="180">
        <f t="shared" si="279"/>
        <v>0</v>
      </c>
      <c r="AA539" s="11">
        <f>J539*(H539+(G539*(1-I539)))/365</f>
        <v>1.0740000000000001</v>
      </c>
      <c r="AB539" s="11">
        <f>AA539*K539</f>
        <v>0.64439999999999997</v>
      </c>
      <c r="AC539" s="43">
        <v>0.6</v>
      </c>
      <c r="AD539" s="293"/>
      <c r="AE539" s="12">
        <f>F539*J539</f>
        <v>0</v>
      </c>
      <c r="AF539" s="45">
        <v>4.0000000000000001E-3</v>
      </c>
      <c r="AG539" s="46">
        <f>F539*AF539</f>
        <v>0</v>
      </c>
      <c r="AH539" s="11">
        <f>IF(G539=365,IF(I539=1,T539,0),0)</f>
        <v>0</v>
      </c>
      <c r="AI539" s="11"/>
      <c r="AJ539" s="11">
        <f>IF(G539=365,IF(I539=1,U539,0),0)</f>
        <v>0</v>
      </c>
      <c r="AK539" s="11"/>
      <c r="AL539" s="11">
        <f>IF(G539=365,IF(I539=1,R539,0),0)</f>
        <v>0</v>
      </c>
      <c r="AN539" s="11">
        <f>IF(G539=365,IF(I539=1,O539,0),0)</f>
        <v>0</v>
      </c>
      <c r="AO539" s="12">
        <f>IF(G539=365,IF(I539=1,P539,0),0)</f>
        <v>0</v>
      </c>
    </row>
    <row r="540" spans="1:41" ht="14.25" thickTop="1" thickBot="1" x14ac:dyDescent="0.25">
      <c r="A540" s="12" t="s">
        <v>39</v>
      </c>
      <c r="B540" s="324" t="s">
        <v>22</v>
      </c>
      <c r="C540" s="438" t="s">
        <v>61</v>
      </c>
      <c r="D540" s="71" t="s">
        <v>217</v>
      </c>
      <c r="E540" s="72" t="s">
        <v>23</v>
      </c>
      <c r="F540" s="382"/>
      <c r="G540" s="73"/>
      <c r="H540" s="74">
        <f t="shared" si="328"/>
        <v>365</v>
      </c>
      <c r="I540" s="75"/>
      <c r="J540" s="255">
        <v>0.23100000000000001</v>
      </c>
      <c r="K540" s="77">
        <v>0.6</v>
      </c>
      <c r="L540" s="256">
        <v>0.13900000000000001</v>
      </c>
      <c r="M540" s="256">
        <v>0.13300000000000001</v>
      </c>
      <c r="N540" s="80">
        <v>0</v>
      </c>
      <c r="O540" s="80">
        <f>L540*F540</f>
        <v>0</v>
      </c>
      <c r="P540" s="264">
        <f t="shared" si="278"/>
        <v>0</v>
      </c>
      <c r="Q540" s="81" t="s">
        <v>14</v>
      </c>
      <c r="R540" s="80"/>
      <c r="S540" s="82">
        <v>4.2000000000000003E-2</v>
      </c>
      <c r="T540" s="80">
        <f>F540*S540</f>
        <v>0</v>
      </c>
      <c r="U540" s="36" t="str">
        <f>IF(T540&gt;0,(T540/2.5)," ")</f>
        <v xml:space="preserve"> </v>
      </c>
      <c r="V540" s="36"/>
      <c r="W540" s="300"/>
      <c r="X540" s="11"/>
      <c r="Y540" s="39">
        <f>J540*(G540*I540)/365</f>
        <v>0</v>
      </c>
      <c r="Z540" s="180">
        <f t="shared" si="279"/>
        <v>0</v>
      </c>
      <c r="AA540" s="11">
        <f>J540*(H540+(G540*(1-I540)))/365</f>
        <v>0.23099999999999998</v>
      </c>
      <c r="AB540" s="11">
        <f>AA540*K540</f>
        <v>0.13859999999999997</v>
      </c>
      <c r="AC540" s="43">
        <v>0.6</v>
      </c>
      <c r="AD540" s="301"/>
      <c r="AE540" s="12">
        <f>F540*J540</f>
        <v>0</v>
      </c>
      <c r="AF540" s="45">
        <v>4.0000000000000001E-3</v>
      </c>
      <c r="AG540" s="46">
        <f>F540*AF540</f>
        <v>0</v>
      </c>
      <c r="AH540" s="11">
        <f>IF(G540=365,IF(I540=1,T540,0),0)</f>
        <v>0</v>
      </c>
      <c r="AI540" s="11"/>
      <c r="AJ540" s="11">
        <f>IF(G540=365,IF(I540=1,U540,0),0)</f>
        <v>0</v>
      </c>
      <c r="AK540" s="11"/>
      <c r="AL540" s="11">
        <f>IF(G540=365,IF(I540=1,R540,0),0)</f>
        <v>0</v>
      </c>
      <c r="AN540" s="11">
        <f>IF(G540=365,IF(I540=1,O540,0),0)</f>
        <v>0</v>
      </c>
      <c r="AO540" s="12">
        <f>IF(G540=365,IF(I540=1,P540,0),0)</f>
        <v>0</v>
      </c>
    </row>
    <row r="541" spans="1:41" ht="14.25" thickTop="1" thickBot="1" x14ac:dyDescent="0.25">
      <c r="A541" s="193" t="s">
        <v>39</v>
      </c>
      <c r="B541" s="343" t="s">
        <v>22</v>
      </c>
      <c r="C541" s="445" t="s">
        <v>61</v>
      </c>
      <c r="D541" s="95" t="s">
        <v>218</v>
      </c>
      <c r="E541" s="48" t="s">
        <v>23</v>
      </c>
      <c r="F541" s="381"/>
      <c r="G541" s="49"/>
      <c r="H541" s="50">
        <f t="shared" si="328"/>
        <v>365</v>
      </c>
      <c r="I541" s="51"/>
      <c r="J541" s="274">
        <v>2.0499999999999998</v>
      </c>
      <c r="K541" s="53">
        <v>0.6</v>
      </c>
      <c r="L541" s="275">
        <v>1.2299999999999998</v>
      </c>
      <c r="M541" s="275">
        <v>0.9</v>
      </c>
      <c r="N541" s="55">
        <v>0</v>
      </c>
      <c r="O541" s="55">
        <f>L541*F541</f>
        <v>0</v>
      </c>
      <c r="P541" s="290">
        <f t="shared" si="278"/>
        <v>0</v>
      </c>
      <c r="Q541" s="56" t="s">
        <v>14</v>
      </c>
      <c r="R541" s="55"/>
      <c r="S541" s="57">
        <v>0.45</v>
      </c>
      <c r="T541" s="55">
        <f>F541*S541</f>
        <v>0</v>
      </c>
      <c r="U541" s="36" t="str">
        <f>IF(T541&gt;0,(T541/2.5)," ")</f>
        <v xml:space="preserve"> </v>
      </c>
      <c r="V541" s="36"/>
      <c r="W541" s="300"/>
      <c r="X541" s="11"/>
      <c r="Y541" s="39">
        <f>J541*(G541*I541)/365</f>
        <v>0</v>
      </c>
      <c r="Z541" s="180">
        <f t="shared" si="279"/>
        <v>0</v>
      </c>
      <c r="AA541" s="11">
        <f>J541*(H541+(G541*(1-I541)))/365</f>
        <v>2.0499999999999998</v>
      </c>
      <c r="AB541" s="11">
        <f>AA541*K541</f>
        <v>1.2299999999999998</v>
      </c>
      <c r="AC541" s="43">
        <v>0.6</v>
      </c>
      <c r="AD541" s="257"/>
      <c r="AE541" s="12">
        <f>F541*J541</f>
        <v>0</v>
      </c>
      <c r="AF541" s="194">
        <v>4.0000000000000001E-3</v>
      </c>
      <c r="AG541" s="113">
        <f>F541*AF541</f>
        <v>0</v>
      </c>
      <c r="AH541" s="65">
        <f>IF(G541=365,IF(I541=1,T541,0),0)</f>
        <v>0</v>
      </c>
      <c r="AI541" s="65"/>
      <c r="AJ541" s="65">
        <f>IF(G541=365,IF(I541=1,U541,0),0)</f>
        <v>0</v>
      </c>
      <c r="AK541" s="65"/>
      <c r="AL541" s="65">
        <f>IF(G541=365,IF(I541=1,R541,0),0)</f>
        <v>0</v>
      </c>
      <c r="AM541" s="302"/>
      <c r="AN541" s="65">
        <f>IF(G541=365,IF(I541=1,O541,0),0)</f>
        <v>0</v>
      </c>
      <c r="AO541" s="70">
        <f>IF(G541=365,IF(I541=1,P541,0),0)</f>
        <v>0</v>
      </c>
    </row>
    <row r="542" spans="1:41" ht="13.5" thickBot="1" x14ac:dyDescent="0.25">
      <c r="A542" s="11"/>
      <c r="B542" s="11"/>
      <c r="C542" s="446"/>
      <c r="D542" s="312"/>
      <c r="E542" s="313"/>
      <c r="F542" s="393"/>
      <c r="G542" s="313"/>
      <c r="H542" s="313"/>
      <c r="I542" s="332"/>
      <c r="J542" s="332"/>
      <c r="K542" s="333"/>
      <c r="L542" s="317"/>
      <c r="M542" s="318"/>
      <c r="N542" s="318"/>
      <c r="O542" s="318"/>
      <c r="P542" s="303"/>
      <c r="Q542" s="318"/>
      <c r="R542" s="318"/>
      <c r="S542" s="303"/>
      <c r="T542" s="303"/>
      <c r="U542" s="36"/>
      <c r="V542" s="300"/>
      <c r="W542" s="11"/>
      <c r="X542" s="11"/>
      <c r="Y542" s="180"/>
      <c r="Z542" s="11"/>
      <c r="AA542" s="11"/>
      <c r="AB542" s="305"/>
      <c r="AC542" s="314"/>
      <c r="AD542" s="11"/>
      <c r="AE542" s="315"/>
      <c r="AF542" s="316"/>
      <c r="AG542" s="11"/>
      <c r="AH542" s="11"/>
      <c r="AI542" s="11"/>
      <c r="AJ542" s="11"/>
      <c r="AK542" s="11"/>
    </row>
    <row r="543" spans="1:41" ht="26.25" customHeight="1" thickBot="1" x14ac:dyDescent="0.25">
      <c r="A543" s="11"/>
      <c r="B543" s="11"/>
      <c r="C543" s="447"/>
      <c r="D543" s="330"/>
      <c r="G543" s="636" t="s">
        <v>454</v>
      </c>
      <c r="H543" s="637"/>
      <c r="I543" s="637"/>
      <c r="J543" s="637"/>
      <c r="K543" s="637"/>
      <c r="L543" s="637"/>
      <c r="M543" s="638"/>
      <c r="N543" s="649" t="s">
        <v>456</v>
      </c>
      <c r="O543" s="651"/>
      <c r="P543" s="649" t="s">
        <v>475</v>
      </c>
      <c r="Q543" s="650"/>
      <c r="R543" s="651"/>
      <c r="S543" s="644" t="s">
        <v>239</v>
      </c>
      <c r="T543" s="645"/>
      <c r="U543" s="303">
        <f>SUM(U5:U541)</f>
        <v>0</v>
      </c>
      <c r="V543" s="338" t="s">
        <v>220</v>
      </c>
      <c r="W543" s="304" t="s">
        <v>45</v>
      </c>
      <c r="X543" s="11"/>
      <c r="Y543" s="11"/>
      <c r="Z543" s="180"/>
      <c r="AA543" s="11"/>
      <c r="AB543" s="11"/>
      <c r="AC543" s="305"/>
      <c r="AD543" s="41"/>
      <c r="AE543" s="11"/>
      <c r="AF543" s="642" t="s">
        <v>248</v>
      </c>
      <c r="AG543" s="643"/>
      <c r="AH543" s="11"/>
      <c r="AI543" s="11"/>
      <c r="AJ543" s="11"/>
      <c r="AK543" s="11"/>
    </row>
    <row r="544" spans="1:41" ht="15.75" thickBot="1" x14ac:dyDescent="0.25">
      <c r="A544" s="11"/>
      <c r="B544" s="11"/>
      <c r="C544" s="447"/>
      <c r="D544" s="330"/>
      <c r="G544" s="639"/>
      <c r="H544" s="640"/>
      <c r="I544" s="640"/>
      <c r="J544" s="640"/>
      <c r="K544" s="640"/>
      <c r="L544" s="640"/>
      <c r="M544" s="641"/>
      <c r="N544" s="646">
        <f>SUM(N5:N541)</f>
        <v>0</v>
      </c>
      <c r="O544" s="647"/>
      <c r="P544" s="646">
        <f>SUM(O5:O541)</f>
        <v>0</v>
      </c>
      <c r="Q544" s="648"/>
      <c r="R544" s="647"/>
      <c r="S544" s="646">
        <f>SUM(P5:P541)</f>
        <v>0</v>
      </c>
      <c r="T544" s="647"/>
      <c r="U544" s="11"/>
      <c r="V544" s="339"/>
      <c r="W544" s="306">
        <f>W4+W63+W154+W187+W216+W223+W318+W433+W466+W469+W471+W475+W515+W532+W536</f>
        <v>0</v>
      </c>
      <c r="X544" s="11"/>
      <c r="Y544" s="11"/>
      <c r="Z544" s="180"/>
      <c r="AA544" s="11"/>
      <c r="AB544" s="11"/>
      <c r="AC544" s="305"/>
      <c r="AD544" s="41"/>
      <c r="AE544" s="307">
        <f>SUM(AE5:AE541)</f>
        <v>0</v>
      </c>
      <c r="AF544" s="611">
        <f>SUM(AG5:AG541)</f>
        <v>0</v>
      </c>
      <c r="AG544" s="612"/>
      <c r="AH544" s="11"/>
      <c r="AI544" s="11"/>
      <c r="AJ544" s="11"/>
      <c r="AK544" s="11"/>
    </row>
    <row r="545" spans="1:37" ht="16.5" thickBot="1" x14ac:dyDescent="0.25">
      <c r="A545" s="11"/>
      <c r="B545" s="11"/>
      <c r="C545" s="447"/>
      <c r="D545" s="330"/>
      <c r="G545" s="335"/>
      <c r="H545" s="335"/>
      <c r="I545" s="335"/>
      <c r="J545" s="335"/>
      <c r="K545" s="335"/>
      <c r="L545" s="335"/>
      <c r="M545" s="335"/>
      <c r="N545" s="334"/>
      <c r="O545" s="334"/>
      <c r="P545" s="359"/>
      <c r="Q545" s="334"/>
      <c r="R545" s="334"/>
      <c r="S545" s="334"/>
      <c r="T545" s="334"/>
      <c r="U545" s="11"/>
      <c r="V545" s="346"/>
      <c r="W545" s="347"/>
      <c r="X545" s="11"/>
      <c r="Y545" s="11"/>
      <c r="Z545" s="180"/>
      <c r="AA545" s="11"/>
      <c r="AB545" s="11"/>
      <c r="AC545" s="305"/>
      <c r="AD545" s="41"/>
      <c r="AE545" s="11"/>
      <c r="AF545" s="348"/>
      <c r="AG545" s="348"/>
      <c r="AH545" s="11"/>
      <c r="AI545" s="11"/>
      <c r="AJ545" s="11"/>
      <c r="AK545" s="11"/>
    </row>
    <row r="546" spans="1:37" ht="25.5" customHeight="1" thickBot="1" x14ac:dyDescent="0.25">
      <c r="A546" s="11"/>
      <c r="B546" s="11"/>
      <c r="C546" s="447"/>
      <c r="D546" s="330"/>
      <c r="G546" s="636" t="s">
        <v>453</v>
      </c>
      <c r="H546" s="637"/>
      <c r="I546" s="637"/>
      <c r="J546" s="637"/>
      <c r="K546" s="637"/>
      <c r="L546" s="637"/>
      <c r="M546" s="638"/>
      <c r="N546" s="628" t="s">
        <v>460</v>
      </c>
      <c r="O546" s="629"/>
      <c r="P546" s="630"/>
      <c r="Q546" s="642" t="s">
        <v>457</v>
      </c>
      <c r="R546" s="643"/>
      <c r="S546" s="634" t="s">
        <v>458</v>
      </c>
      <c r="T546" s="635"/>
      <c r="U546" s="360"/>
      <c r="V546" s="308"/>
      <c r="W546" s="344"/>
      <c r="X546" s="11"/>
      <c r="Y546" s="11"/>
      <c r="Z546" s="180"/>
      <c r="AA546" s="11"/>
      <c r="AB546" s="11"/>
      <c r="AC546" s="305"/>
      <c r="AD546" s="41"/>
      <c r="AE546" s="11"/>
      <c r="AF546" s="634" t="s">
        <v>459</v>
      </c>
      <c r="AG546" s="635"/>
      <c r="AH546" s="11"/>
      <c r="AI546" s="11"/>
      <c r="AJ546" s="11"/>
      <c r="AK546" s="11"/>
    </row>
    <row r="547" spans="1:37" ht="15.75" customHeight="1" thickBot="1" x14ac:dyDescent="0.25">
      <c r="A547" s="11"/>
      <c r="B547" s="11"/>
      <c r="C547" s="447"/>
      <c r="D547" s="330"/>
      <c r="G547" s="639"/>
      <c r="H547" s="640"/>
      <c r="I547" s="640"/>
      <c r="J547" s="640"/>
      <c r="K547" s="640"/>
      <c r="L547" s="640"/>
      <c r="M547" s="641"/>
      <c r="N547" s="631">
        <f>SUM(R5:R541)</f>
        <v>0</v>
      </c>
      <c r="O547" s="632"/>
      <c r="P547" s="633"/>
      <c r="Q547" s="652">
        <f>U543</f>
        <v>0</v>
      </c>
      <c r="R547" s="653"/>
      <c r="S547" s="609">
        <f>SUM(V63,V4,V154,V187,V216,V223,V318,V433,V466,V469,V475)</f>
        <v>0</v>
      </c>
      <c r="T547" s="610"/>
      <c r="U547" s="345"/>
      <c r="V547" s="180"/>
      <c r="W547" s="11"/>
      <c r="X547" s="11"/>
      <c r="Y547" s="305"/>
      <c r="Z547" s="310"/>
      <c r="AA547" s="37"/>
      <c r="AB547" s="11"/>
      <c r="AC547" s="11"/>
      <c r="AD547" s="11"/>
      <c r="AE547" s="11"/>
      <c r="AF547" s="609">
        <f>SUM(V536,V532,V515,V499,V480)</f>
        <v>0</v>
      </c>
      <c r="AG547" s="610"/>
      <c r="AH547" s="11"/>
      <c r="AI547" s="11"/>
      <c r="AJ547" s="11"/>
      <c r="AK547" s="11"/>
    </row>
  </sheetData>
  <sheetProtection algorithmName="SHA-512" hashValue="UcO0orClxKgPWRo+Q2Ds6ZQCNHA9Q1Uwy91DB1inGWK8OkJBIrXos8lqaTka4WsS/x7zLzvE2Q1FaPspi64EIQ==" saltValue="yb+I0O95YFdY2VamtwDzdA==" spinCount="100000" sheet="1" autoFilter="0"/>
  <autoFilter ref="A3:I541" xr:uid="{EDD38D40-67AA-4E69-B888-B70EE00DD644}"/>
  <mergeCells count="31">
    <mergeCell ref="N543:O543"/>
    <mergeCell ref="N544:O544"/>
    <mergeCell ref="S546:T546"/>
    <mergeCell ref="Q546:R546"/>
    <mergeCell ref="Q547:R547"/>
    <mergeCell ref="AF543:AG543"/>
    <mergeCell ref="S543:T543"/>
    <mergeCell ref="S544:T544"/>
    <mergeCell ref="P544:R544"/>
    <mergeCell ref="P543:R543"/>
    <mergeCell ref="M1:Q2"/>
    <mergeCell ref="S547:T547"/>
    <mergeCell ref="AF544:AG544"/>
    <mergeCell ref="AH1:AO1"/>
    <mergeCell ref="D1:D2"/>
    <mergeCell ref="E1:I2"/>
    <mergeCell ref="R2:S2"/>
    <mergeCell ref="T2:AG2"/>
    <mergeCell ref="R1:S1"/>
    <mergeCell ref="T1:AG1"/>
    <mergeCell ref="N546:P546"/>
    <mergeCell ref="N547:P547"/>
    <mergeCell ref="AF546:AG546"/>
    <mergeCell ref="AF547:AG547"/>
    <mergeCell ref="G543:M544"/>
    <mergeCell ref="G546:M547"/>
    <mergeCell ref="C472:C474"/>
    <mergeCell ref="A1:C2"/>
    <mergeCell ref="C155:C156"/>
    <mergeCell ref="C467:C468"/>
    <mergeCell ref="J1:L2"/>
  </mergeCells>
  <conditionalFormatting sqref="A1:C2">
    <cfRule type="notContainsBlanks" dxfId="40" priority="2">
      <formula>LEN(TRIM(A1))&gt;0</formula>
    </cfRule>
  </conditionalFormatting>
  <conditionalFormatting sqref="D1:D2">
    <cfRule type="beginsWith" dxfId="39" priority="1" operator="beginsWith" text="Belegte">
      <formula>LEFT(D1,LEN("Belegte"))="Belegte"</formula>
    </cfRule>
  </conditionalFormatting>
  <conditionalFormatting sqref="D64:D65 F224:F317 F319:F432 F481:F498 F500:F514 F537:F541">
    <cfRule type="containsBlanks" dxfId="38" priority="25">
      <formula>LEN(TRIM(D64))=0</formula>
    </cfRule>
  </conditionalFormatting>
  <conditionalFormatting sqref="D155:D156">
    <cfRule type="containsBlanks" dxfId="37" priority="58">
      <formula>LEN(TRIM(D155))=0</formula>
    </cfRule>
  </conditionalFormatting>
  <conditionalFormatting sqref="D224:D225">
    <cfRule type="containsBlanks" dxfId="36" priority="56">
      <formula>LEN(TRIM(D224))=0</formula>
    </cfRule>
  </conditionalFormatting>
  <conditionalFormatting sqref="D290:D291">
    <cfRule type="containsBlanks" dxfId="35" priority="40">
      <formula>LEN(TRIM(D290))=0</formula>
    </cfRule>
  </conditionalFormatting>
  <conditionalFormatting sqref="D319:D320">
    <cfRule type="containsBlanks" dxfId="34" priority="59">
      <formula>LEN(TRIM(D319))=0</formula>
    </cfRule>
  </conditionalFormatting>
  <conditionalFormatting sqref="D481">
    <cfRule type="containsBlanks" dxfId="33" priority="55">
      <formula>LEN(TRIM(D481))=0</formula>
    </cfRule>
  </conditionalFormatting>
  <conditionalFormatting sqref="D498">
    <cfRule type="containsBlanks" dxfId="32" priority="53">
      <formula>LEN(TRIM(D498))=0</formula>
    </cfRule>
  </conditionalFormatting>
  <conditionalFormatting sqref="D500">
    <cfRule type="containsBlanks" dxfId="31" priority="51">
      <formula>LEN(TRIM(D500))=0</formula>
    </cfRule>
  </conditionalFormatting>
  <conditionalFormatting sqref="D516">
    <cfRule type="containsBlanks" dxfId="30" priority="48">
      <formula>LEN(TRIM(D516))=0</formula>
    </cfRule>
  </conditionalFormatting>
  <conditionalFormatting sqref="D533">
    <cfRule type="containsBlanks" dxfId="29" priority="45">
      <formula>LEN(TRIM(D533))=0</formula>
    </cfRule>
  </conditionalFormatting>
  <conditionalFormatting sqref="D537">
    <cfRule type="containsBlanks" dxfId="28" priority="42">
      <formula>LEN(TRIM(D537))=0</formula>
    </cfRule>
  </conditionalFormatting>
  <conditionalFormatting sqref="F5:F62 F188:F215 F217:F222 F467:F468 F470 F472:F474 F476:F479">
    <cfRule type="containsBlanks" dxfId="27" priority="62">
      <formula>LEN(TRIM(F5))=0</formula>
    </cfRule>
  </conditionalFormatting>
  <conditionalFormatting sqref="F64:F153">
    <cfRule type="containsBlanks" dxfId="26" priority="12">
      <formula>LEN(TRIM(F64))=0</formula>
    </cfRule>
  </conditionalFormatting>
  <conditionalFormatting sqref="F155:F186">
    <cfRule type="containsBlanks" dxfId="25" priority="10">
      <formula>LEN(TRIM(F155))=0</formula>
    </cfRule>
  </conditionalFormatting>
  <conditionalFormatting sqref="F434:F465">
    <cfRule type="containsBlanks" dxfId="24" priority="4">
      <formula>LEN(TRIM(F434))=0</formula>
    </cfRule>
  </conditionalFormatting>
  <conditionalFormatting sqref="F516:F531">
    <cfRule type="containsBlanks" dxfId="23" priority="49">
      <formula>LEN(TRIM(F516))=0</formula>
    </cfRule>
  </conditionalFormatting>
  <conditionalFormatting sqref="F533:F535">
    <cfRule type="containsBlanks" dxfId="22" priority="46">
      <formula>LEN(TRIM(F533))=0</formula>
    </cfRule>
  </conditionalFormatting>
  <conditionalFormatting sqref="G5:G62 N155:Q156 G188:G215 I188:I215 G217:G222 I217:I222 N224:Q225 G226:G289 I226:I289 N290:Q291 N319:Q320 G321:G432 I321:I432 G467:G468 I467:I468 G470 I470 G472:G474 I472:I474 G476:G479 I476:I479 N481:P481 G482:G497 I482:I497 N498:P498 N500:P500 G501:G514 I501:I514 N516:P516 G517:G531 N533:P533 G534:G535 N537:P537 G538:G541">
    <cfRule type="containsBlanks" dxfId="21" priority="61">
      <formula>LEN(TRIM(G5))=0</formula>
    </cfRule>
  </conditionalFormatting>
  <conditionalFormatting sqref="G66:G153">
    <cfRule type="containsBlanks" dxfId="20" priority="14">
      <formula>LEN(TRIM(G66))=0</formula>
    </cfRule>
  </conditionalFormatting>
  <conditionalFormatting sqref="G157:G186 I157:I186">
    <cfRule type="containsBlanks" dxfId="19" priority="11">
      <formula>LEN(TRIM(G157))=0</formula>
    </cfRule>
  </conditionalFormatting>
  <conditionalFormatting sqref="G292:G317 I292:I317">
    <cfRule type="containsBlanks" dxfId="18" priority="8">
      <formula>LEN(TRIM(G292))=0</formula>
    </cfRule>
  </conditionalFormatting>
  <conditionalFormatting sqref="G434:G465 I434:I465">
    <cfRule type="containsBlanks" dxfId="17" priority="3">
      <formula>LEN(TRIM(G434))=0</formula>
    </cfRule>
  </conditionalFormatting>
  <conditionalFormatting sqref="I5:I62 I517:I531 I534:I535 I538:I541">
    <cfRule type="containsBlanks" dxfId="16" priority="60">
      <formula>LEN(TRIM(I5))=0</formula>
    </cfRule>
  </conditionalFormatting>
  <conditionalFormatting sqref="I66:I153">
    <cfRule type="containsBlanks" dxfId="15" priority="13">
      <formula>LEN(TRIM(I66))=0</formula>
    </cfRule>
  </conditionalFormatting>
  <conditionalFormatting sqref="J64:J65 M64:O65 Q64:Q65 S65">
    <cfRule type="containsBlanks" dxfId="14" priority="21">
      <formula>LEN(TRIM(J64))=0</formula>
    </cfRule>
  </conditionalFormatting>
  <conditionalFormatting sqref="M64:O65">
    <cfRule type="containsBlanks" dxfId="13" priority="22">
      <formula>LEN(TRIM(M64))=0</formula>
    </cfRule>
  </conditionalFormatting>
  <conditionalFormatting sqref="Q64:Q65">
    <cfRule type="containsBlanks" dxfId="12" priority="24">
      <formula>LEN(TRIM(Q64))=0</formula>
    </cfRule>
  </conditionalFormatting>
  <conditionalFormatting sqref="S65">
    <cfRule type="containsBlanks" dxfId="11" priority="23">
      <formula>LEN(TRIM(S65))=0</formula>
    </cfRule>
  </conditionalFormatting>
  <conditionalFormatting sqref="S156">
    <cfRule type="containsBlanks" dxfId="10" priority="36">
      <formula>LEN(TRIM(S156))=0</formula>
    </cfRule>
  </conditionalFormatting>
  <conditionalFormatting sqref="S225">
    <cfRule type="containsBlanks" dxfId="9" priority="35">
      <formula>LEN(TRIM(S225))=0</formula>
    </cfRule>
  </conditionalFormatting>
  <conditionalFormatting sqref="S291">
    <cfRule type="containsBlanks" dxfId="8" priority="34">
      <formula>LEN(TRIM(S291))=0</formula>
    </cfRule>
  </conditionalFormatting>
  <conditionalFormatting sqref="S476">
    <cfRule type="containsBlanks" dxfId="7" priority="33">
      <formula>LEN(TRIM(S476))=0</formula>
    </cfRule>
  </conditionalFormatting>
  <conditionalFormatting sqref="S481">
    <cfRule type="containsBlanks" dxfId="6" priority="32">
      <formula>LEN(TRIM(S481))=0</formula>
    </cfRule>
  </conditionalFormatting>
  <conditionalFormatting sqref="S498">
    <cfRule type="containsBlanks" dxfId="5" priority="31">
      <formula>LEN(TRIM(S498))=0</formula>
    </cfRule>
  </conditionalFormatting>
  <conditionalFormatting sqref="S500">
    <cfRule type="containsBlanks" dxfId="4" priority="30">
      <formula>LEN(TRIM(S500))=0</formula>
    </cfRule>
  </conditionalFormatting>
  <conditionalFormatting sqref="S516">
    <cfRule type="containsBlanks" dxfId="3" priority="29">
      <formula>LEN(TRIM(S516))=0</formula>
    </cfRule>
  </conditionalFormatting>
  <conditionalFormatting sqref="S533">
    <cfRule type="containsBlanks" dxfId="2" priority="28">
      <formula>LEN(TRIM(S533))=0</formula>
    </cfRule>
  </conditionalFormatting>
  <conditionalFormatting sqref="S537">
    <cfRule type="containsBlanks" dxfId="1" priority="27">
      <formula>LEN(TRIM(S537))=0</formula>
    </cfRule>
  </conditionalFormatting>
  <conditionalFormatting sqref="AF224:AF225">
    <cfRule type="containsBlanks" dxfId="0" priority="26">
      <formula>LEN(TRIM(AF224))=0</formula>
    </cfRule>
  </conditionalFormatting>
  <dataValidations count="3">
    <dataValidation type="list" allowBlank="1" showInputMessage="1" showErrorMessage="1" sqref="I537:I541 I319:I432 I224:I317 I467:I468 I434:I465 I470 I472:I474 I476:I479 I5:I62 I64:I153 I188:I215 I217:I222 I155:I186 I516:I531 I533:I535 I500:I514 I481:I498" xr:uid="{B4CDF849-62BE-4EF3-B559-41E9CDB0E39D}">
      <formula1>$X$4:$X$6</formula1>
    </dataValidation>
    <dataValidation type="whole" allowBlank="1" showInputMessage="1" showErrorMessage="1" sqref="G5:G541" xr:uid="{5846EB31-BEB9-470A-B759-21FBCB9B192A}">
      <formula1>0</formula1>
      <formula2>365</formula2>
    </dataValidation>
    <dataValidation type="whole" allowBlank="1" showInputMessage="1" showErrorMessage="1" sqref="F4:F541" xr:uid="{D5357E07-856B-477D-A775-35533A923665}">
      <formula1>0</formula1>
      <formula2>999999</formula2>
    </dataValidation>
  </dataValidations>
  <pageMargins left="0.70866141732283472" right="0.70866141732283472" top="0.78740157480314965" bottom="0.78740157480314965" header="0.31496062992125984" footer="0.31496062992125984"/>
  <pageSetup paperSize="9" scale="82"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170 N-Rechner</vt:lpstr>
      <vt:lpstr>Tierliste</vt:lpstr>
      <vt:lpstr>'170 N-Rechner'!Druckbereich</vt:lpstr>
      <vt:lpstr>Tierliste!Druckbereich</vt:lpstr>
      <vt:lpstr>Tierliste!Drucktitel</vt:lpstr>
    </vt:vector>
  </TitlesOfParts>
  <Company>LWK NDS Prüfdienst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Heinrich Kruse</dc:creator>
  <cp:lastModifiedBy>Jutta-Anne Klaukien</cp:lastModifiedBy>
  <cp:lastPrinted>2026-08-06T13:08:40Z</cp:lastPrinted>
  <dcterms:created xsi:type="dcterms:W3CDTF">2009-02-19T08:27:01Z</dcterms:created>
  <dcterms:modified xsi:type="dcterms:W3CDTF">2026-08-17T08:37:21Z</dcterms:modified>
</cp:coreProperties>
</file>